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860" yWindow="30" windowWidth="19200" windowHeight="11025" tabRatio="730" firstSheet="4" activeTab="4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注意事項" sheetId="40" r:id="rId5"/>
    <sheet name="名簿" sheetId="21" r:id="rId6"/>
    <sheet name="市選入力" sheetId="22" r:id="rId7"/>
    <sheet name="市選一覧（男）" sheetId="23" r:id="rId8"/>
    <sheet name="市選一覧（女）" sheetId="24" r:id="rId9"/>
    <sheet name="記①入力" sheetId="26" r:id="rId10"/>
    <sheet name="記①一覧（男）" sheetId="29" r:id="rId11"/>
    <sheet name="記①一覧（女）" sheetId="30" r:id="rId12"/>
    <sheet name="記②入力" sheetId="27" r:id="rId13"/>
    <sheet name="記②一覧（男）" sheetId="31" r:id="rId14"/>
    <sheet name="記②一覧（女）" sheetId="32" r:id="rId15"/>
    <sheet name="記③入力" sheetId="33" r:id="rId16"/>
    <sheet name="記③一覧（男）" sheetId="34" r:id="rId17"/>
    <sheet name="記③一覧（女)" sheetId="35" r:id="rId18"/>
    <sheet name="一覧表原本" sheetId="25" r:id="rId19"/>
    <sheet name="個票 (原本）" sheetId="13" state="hidden" r:id="rId20"/>
    <sheet name="リレー個票 (原本）" sheetId="11" state="hidden" r:id="rId21"/>
  </sheets>
  <definedNames>
    <definedName name="_xlnm.Print_Area" localSheetId="11">'記①一覧（女）'!$A$1:$N$106</definedName>
    <definedName name="_xlnm.Print_Area" localSheetId="10">'記①一覧（男）'!$A$1:$N$106</definedName>
    <definedName name="_xlnm.Print_Area" localSheetId="9">記①入力!$A$1:$V$87</definedName>
    <definedName name="_xlnm.Print_Area" localSheetId="14">'記②一覧（女）'!$A$1:$N$106</definedName>
    <definedName name="_xlnm.Print_Area" localSheetId="13">'記②一覧（男）'!$A$1:$N$106</definedName>
    <definedName name="_xlnm.Print_Area" localSheetId="12">記②入力!$A$1:$V$87</definedName>
    <definedName name="_xlnm.Print_Area" localSheetId="17">'記③一覧（女)'!$A$1:$N$106</definedName>
    <definedName name="_xlnm.Print_Area" localSheetId="16">'記③一覧（男）'!$A$1:$N$106</definedName>
    <definedName name="_xlnm.Print_Area" localSheetId="15">記③入力!$A$1:$V$87</definedName>
    <definedName name="_xlnm.Print_Area" localSheetId="19">'個票 (原本）'!$A$1:$Z$28</definedName>
    <definedName name="_xlnm.Print_Area" localSheetId="8">'市選一覧（女）'!$A$1:$N$106</definedName>
    <definedName name="_xlnm.Print_Area" localSheetId="7">'市選一覧（男）'!$A$1:$N$106</definedName>
    <definedName name="_xlnm.Print_Area" localSheetId="6">市選入力!$A$1:$V$87</definedName>
    <definedName name="_xlnm.Print_Area" localSheetId="4">注意事項!$A$1:$Z$61</definedName>
    <definedName name="_xlnm.Print_Area" localSheetId="5">名簿!$A$1:$J$211</definedName>
    <definedName name="_xlnm.Print_Titles" localSheetId="9">記①入力!$1:$7</definedName>
    <definedName name="_xlnm.Print_Titles" localSheetId="12">記②入力!$1:$7</definedName>
    <definedName name="_xlnm.Print_Titles" localSheetId="15">記③入力!$1:$7</definedName>
    <definedName name="_xlnm.Print_Titles" localSheetId="6">市選入力!$1:$7</definedName>
    <definedName name="_xlnm.Print_Titles" localSheetId="5">名簿!$10:$11</definedName>
    <definedName name="記①女">記①入力!$L$8:$U$87</definedName>
    <definedName name="記①男">記①入力!$A$8:$J$87</definedName>
    <definedName name="記②女">記②入力!$L$8:$U$87</definedName>
    <definedName name="記②男">記②入力!$A$8:$J$87</definedName>
    <definedName name="記③女">記③入力!$L$8:$U$87</definedName>
    <definedName name="記③男">記③入力!$A$8:$J$87</definedName>
    <definedName name="市女">市選入力!$L$8:$U$87</definedName>
    <definedName name="市男">市選入力!$A$8:$J$87</definedName>
    <definedName name="名簿">名簿!$B$12:$I$211</definedName>
  </definedNames>
  <calcPr calcId="145621"/>
</workbook>
</file>

<file path=xl/calcChain.xml><?xml version="1.0" encoding="utf-8"?>
<calcChain xmlns="http://schemas.openxmlformats.org/spreadsheetml/2006/main">
  <c r="AE1" i="39" l="1"/>
  <c r="AE1" i="38"/>
  <c r="AE1" i="36"/>
  <c r="AE1" i="37"/>
  <c r="U1" i="37"/>
  <c r="L9" i="35" l="1"/>
  <c r="K9" i="35"/>
  <c r="J9" i="35"/>
  <c r="I9" i="35"/>
  <c r="H9" i="35"/>
  <c r="G9" i="35"/>
  <c r="L9" i="32"/>
  <c r="K9" i="32"/>
  <c r="J9" i="32"/>
  <c r="I9" i="32"/>
  <c r="H9" i="32"/>
  <c r="G9" i="32"/>
  <c r="L9" i="30"/>
  <c r="K9" i="30"/>
  <c r="J9" i="30"/>
  <c r="I9" i="30"/>
  <c r="H9" i="30"/>
  <c r="G9" i="30"/>
  <c r="L9" i="24"/>
  <c r="K9" i="24"/>
  <c r="J9" i="24"/>
  <c r="I9" i="24"/>
  <c r="H9" i="24"/>
  <c r="G9" i="24"/>
  <c r="L9" i="31" l="1"/>
  <c r="K9" i="31"/>
  <c r="J9" i="31"/>
  <c r="I9" i="31"/>
  <c r="H9" i="31"/>
  <c r="G9" i="31"/>
  <c r="L9" i="29"/>
  <c r="K9" i="29"/>
  <c r="J9" i="29"/>
  <c r="I9" i="29"/>
  <c r="H9" i="29"/>
  <c r="G9" i="29"/>
  <c r="L9" i="23"/>
  <c r="K9" i="23"/>
  <c r="J9" i="23"/>
  <c r="I9" i="23"/>
  <c r="H9" i="23"/>
  <c r="G9" i="23"/>
  <c r="AB1" i="37" l="1"/>
  <c r="AB1" i="38"/>
  <c r="AB1" i="39"/>
  <c r="AB1" i="36"/>
  <c r="U1" i="38"/>
  <c r="U1" i="39"/>
  <c r="U1" i="36"/>
  <c r="O87" i="33" l="1"/>
  <c r="O86" i="33"/>
  <c r="O85" i="33"/>
  <c r="O84" i="33"/>
  <c r="O83" i="33"/>
  <c r="O82" i="33"/>
  <c r="O81" i="33"/>
  <c r="O80" i="33"/>
  <c r="O79" i="33"/>
  <c r="O78" i="33"/>
  <c r="O77" i="33"/>
  <c r="O76" i="33"/>
  <c r="O75" i="33"/>
  <c r="O74" i="33"/>
  <c r="O73" i="33"/>
  <c r="O72" i="33"/>
  <c r="O71" i="33"/>
  <c r="O70" i="33"/>
  <c r="O69" i="33"/>
  <c r="O68" i="33"/>
  <c r="O67" i="33"/>
  <c r="O66" i="33"/>
  <c r="O65" i="33"/>
  <c r="O64" i="33"/>
  <c r="O63" i="33"/>
  <c r="O62" i="33"/>
  <c r="O61" i="33"/>
  <c r="O60" i="33"/>
  <c r="O59" i="33"/>
  <c r="O58" i="33"/>
  <c r="O57" i="33"/>
  <c r="O56" i="33"/>
  <c r="O55" i="33"/>
  <c r="O54" i="33"/>
  <c r="O53" i="33"/>
  <c r="O52" i="33"/>
  <c r="O51" i="33"/>
  <c r="O50" i="33"/>
  <c r="O49" i="33"/>
  <c r="O48" i="33"/>
  <c r="O47" i="33"/>
  <c r="O46" i="33"/>
  <c r="O45" i="33"/>
  <c r="O44" i="33"/>
  <c r="O43" i="33"/>
  <c r="O42" i="33"/>
  <c r="O41" i="33"/>
  <c r="O40" i="33"/>
  <c r="O39" i="33"/>
  <c r="O38" i="33"/>
  <c r="O37" i="33"/>
  <c r="O36" i="33"/>
  <c r="O35" i="33"/>
  <c r="O34" i="33"/>
  <c r="O33" i="33"/>
  <c r="O32" i="33"/>
  <c r="O31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R84" i="36" l="1"/>
  <c r="R83" i="36"/>
  <c r="R82" i="36"/>
  <c r="R81" i="36"/>
  <c r="R80" i="36"/>
  <c r="R79" i="36"/>
  <c r="R78" i="36"/>
  <c r="R77" i="36"/>
  <c r="R76" i="36"/>
  <c r="R75" i="36"/>
  <c r="R74" i="36"/>
  <c r="R73" i="36"/>
  <c r="R72" i="36"/>
  <c r="R71" i="36"/>
  <c r="R70" i="36"/>
  <c r="R69" i="36"/>
  <c r="R68" i="36"/>
  <c r="R67" i="36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R84" i="37"/>
  <c r="R83" i="37"/>
  <c r="R82" i="37"/>
  <c r="R81" i="37"/>
  <c r="R80" i="37"/>
  <c r="R79" i="37"/>
  <c r="R78" i="37"/>
  <c r="R77" i="37"/>
  <c r="R76" i="37"/>
  <c r="R75" i="37"/>
  <c r="R74" i="37"/>
  <c r="R73" i="37"/>
  <c r="R72" i="37"/>
  <c r="R71" i="37"/>
  <c r="R70" i="37"/>
  <c r="R69" i="37"/>
  <c r="R68" i="37"/>
  <c r="R67" i="37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S42" i="37" s="1"/>
  <c r="R41" i="37"/>
  <c r="R40" i="37"/>
  <c r="R39" i="37"/>
  <c r="R38" i="37"/>
  <c r="R37" i="37"/>
  <c r="R36" i="37"/>
  <c r="R35" i="37"/>
  <c r="R34" i="37"/>
  <c r="R33" i="37"/>
  <c r="R32" i="37"/>
  <c r="R31" i="37"/>
  <c r="R30" i="37"/>
  <c r="S30" i="37" s="1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5" i="37"/>
  <c r="R84" i="38"/>
  <c r="R83" i="38"/>
  <c r="R82" i="38"/>
  <c r="R81" i="38"/>
  <c r="R80" i="38"/>
  <c r="R79" i="38"/>
  <c r="R78" i="38"/>
  <c r="R77" i="38"/>
  <c r="R76" i="38"/>
  <c r="R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R61" i="38"/>
  <c r="R60" i="38"/>
  <c r="R59" i="38"/>
  <c r="R58" i="38"/>
  <c r="R57" i="38"/>
  <c r="R56" i="38"/>
  <c r="R55" i="38"/>
  <c r="R54" i="38"/>
  <c r="R53" i="38"/>
  <c r="R52" i="38"/>
  <c r="R51" i="38"/>
  <c r="R50" i="38"/>
  <c r="R49" i="38"/>
  <c r="R48" i="38"/>
  <c r="R47" i="38"/>
  <c r="R46" i="38"/>
  <c r="R45" i="38"/>
  <c r="R44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S79" i="36"/>
  <c r="S63" i="36"/>
  <c r="S47" i="36"/>
  <c r="S31" i="36"/>
  <c r="S15" i="36"/>
  <c r="S83" i="37"/>
  <c r="S79" i="37"/>
  <c r="S75" i="37"/>
  <c r="S71" i="37"/>
  <c r="S67" i="37"/>
  <c r="S63" i="37"/>
  <c r="S59" i="37"/>
  <c r="S55" i="37"/>
  <c r="S51" i="37"/>
  <c r="S47" i="37"/>
  <c r="S43" i="37"/>
  <c r="S39" i="37"/>
  <c r="S35" i="37"/>
  <c r="S31" i="37"/>
  <c r="S29" i="37"/>
  <c r="S27" i="37"/>
  <c r="S23" i="37"/>
  <c r="S19" i="37"/>
  <c r="S15" i="37"/>
  <c r="S11" i="37"/>
  <c r="S7" i="37"/>
  <c r="R84" i="39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8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R49" i="39"/>
  <c r="R48" i="39"/>
  <c r="R47" i="39"/>
  <c r="R46" i="39"/>
  <c r="R45" i="39"/>
  <c r="R44" i="39"/>
  <c r="R43" i="39"/>
  <c r="R42" i="39"/>
  <c r="R41" i="39"/>
  <c r="R40" i="39"/>
  <c r="R39" i="39"/>
  <c r="R38" i="39"/>
  <c r="R37" i="39"/>
  <c r="R36" i="39"/>
  <c r="R35" i="39"/>
  <c r="R34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5" i="39"/>
  <c r="S84" i="36"/>
  <c r="S80" i="36"/>
  <c r="S76" i="36"/>
  <c r="S72" i="36"/>
  <c r="S68" i="36"/>
  <c r="S64" i="36"/>
  <c r="S60" i="36"/>
  <c r="S56" i="36"/>
  <c r="S52" i="36"/>
  <c r="S48" i="36"/>
  <c r="S44" i="36"/>
  <c r="S40" i="36"/>
  <c r="S36" i="36"/>
  <c r="S32" i="36"/>
  <c r="S28" i="36"/>
  <c r="S24" i="36"/>
  <c r="S20" i="36"/>
  <c r="S16" i="36"/>
  <c r="S12" i="36"/>
  <c r="S8" i="36"/>
  <c r="S84" i="37"/>
  <c r="S80" i="37"/>
  <c r="S76" i="37"/>
  <c r="S72" i="37"/>
  <c r="S68" i="37"/>
  <c r="S64" i="37"/>
  <c r="S60" i="37"/>
  <c r="S56" i="37"/>
  <c r="S52" i="37"/>
  <c r="S48" i="37"/>
  <c r="S44" i="37"/>
  <c r="S40" i="37"/>
  <c r="S36" i="37"/>
  <c r="S32" i="37"/>
  <c r="S28" i="37"/>
  <c r="S24" i="37"/>
  <c r="S20" i="37"/>
  <c r="S16" i="37"/>
  <c r="S12" i="37"/>
  <c r="S8" i="37"/>
  <c r="S84" i="38"/>
  <c r="S83" i="38"/>
  <c r="S80" i="38"/>
  <c r="S79" i="38"/>
  <c r="S76" i="38"/>
  <c r="S75" i="38"/>
  <c r="S72" i="38"/>
  <c r="S71" i="38"/>
  <c r="S68" i="38"/>
  <c r="S67" i="38"/>
  <c r="S64" i="38"/>
  <c r="S63" i="38"/>
  <c r="S60" i="38"/>
  <c r="S59" i="38"/>
  <c r="S56" i="38"/>
  <c r="S55" i="38"/>
  <c r="S52" i="38"/>
  <c r="S51" i="38"/>
  <c r="S48" i="38"/>
  <c r="S47" i="38"/>
  <c r="S46" i="38"/>
  <c r="S44" i="38"/>
  <c r="S43" i="38"/>
  <c r="S40" i="38"/>
  <c r="S39" i="38"/>
  <c r="S36" i="38"/>
  <c r="S35" i="38"/>
  <c r="S32" i="38"/>
  <c r="S31" i="38"/>
  <c r="S28" i="38"/>
  <c r="S27" i="38"/>
  <c r="S24" i="38"/>
  <c r="S23" i="38"/>
  <c r="S20" i="38"/>
  <c r="S19" i="38"/>
  <c r="S16" i="38"/>
  <c r="S15" i="38"/>
  <c r="S12" i="38"/>
  <c r="S11" i="38"/>
  <c r="S8" i="38"/>
  <c r="S7" i="38"/>
  <c r="S74" i="39"/>
  <c r="S54" i="39"/>
  <c r="S42" i="39"/>
  <c r="S32" i="39"/>
  <c r="S22" i="39"/>
  <c r="S10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V9" i="39" l="1"/>
  <c r="T9" i="39"/>
  <c r="V15" i="39"/>
  <c r="T15" i="39"/>
  <c r="V21" i="39"/>
  <c r="T21" i="39"/>
  <c r="V27" i="39"/>
  <c r="T27" i="39"/>
  <c r="V33" i="39"/>
  <c r="T33" i="39"/>
  <c r="V39" i="39"/>
  <c r="T39" i="39"/>
  <c r="V45" i="39"/>
  <c r="T45" i="39"/>
  <c r="V51" i="39"/>
  <c r="T51" i="39"/>
  <c r="V57" i="39"/>
  <c r="T57" i="39"/>
  <c r="V63" i="39"/>
  <c r="T63" i="39"/>
  <c r="V69" i="39"/>
  <c r="T69" i="39"/>
  <c r="V75" i="39"/>
  <c r="T75" i="39"/>
  <c r="V81" i="39"/>
  <c r="T81" i="39"/>
  <c r="V9" i="38"/>
  <c r="T9" i="38"/>
  <c r="V15" i="38"/>
  <c r="T15" i="38"/>
  <c r="V21" i="38"/>
  <c r="T21" i="38"/>
  <c r="V27" i="38"/>
  <c r="T27" i="38"/>
  <c r="V33" i="38"/>
  <c r="T33" i="38"/>
  <c r="V39" i="38"/>
  <c r="T39" i="38"/>
  <c r="V45" i="38"/>
  <c r="T45" i="38"/>
  <c r="V51" i="38"/>
  <c r="T51" i="38"/>
  <c r="V57" i="38"/>
  <c r="T57" i="38"/>
  <c r="V63" i="38"/>
  <c r="T63" i="38"/>
  <c r="V69" i="38"/>
  <c r="T69" i="38"/>
  <c r="V75" i="38"/>
  <c r="T75" i="38"/>
  <c r="V81" i="38"/>
  <c r="T81" i="38"/>
  <c r="V7" i="37"/>
  <c r="T7" i="37"/>
  <c r="V13" i="37"/>
  <c r="T13" i="37"/>
  <c r="V19" i="37"/>
  <c r="T19" i="37"/>
  <c r="V25" i="37"/>
  <c r="T25" i="37"/>
  <c r="V31" i="37"/>
  <c r="T31" i="37"/>
  <c r="V37" i="37"/>
  <c r="T37" i="37"/>
  <c r="V43" i="37"/>
  <c r="T43" i="37"/>
  <c r="V49" i="37"/>
  <c r="T49" i="37"/>
  <c r="V55" i="37"/>
  <c r="T55" i="37"/>
  <c r="V61" i="37"/>
  <c r="T61" i="37"/>
  <c r="V67" i="37"/>
  <c r="T67" i="37"/>
  <c r="V73" i="37"/>
  <c r="T73" i="37"/>
  <c r="V79" i="37"/>
  <c r="T79" i="37"/>
  <c r="V10" i="39"/>
  <c r="T10" i="39"/>
  <c r="V16" i="39"/>
  <c r="T16" i="39"/>
  <c r="V22" i="39"/>
  <c r="T22" i="39"/>
  <c r="V28" i="39"/>
  <c r="T28" i="39"/>
  <c r="V34" i="39"/>
  <c r="T34" i="39"/>
  <c r="V40" i="39"/>
  <c r="T40" i="39"/>
  <c r="V46" i="39"/>
  <c r="T46" i="39"/>
  <c r="V52" i="39"/>
  <c r="T52" i="39"/>
  <c r="V58" i="39"/>
  <c r="T58" i="39"/>
  <c r="V64" i="39"/>
  <c r="T64" i="39"/>
  <c r="V70" i="39"/>
  <c r="T70" i="39"/>
  <c r="V76" i="39"/>
  <c r="T76" i="39"/>
  <c r="V82" i="39"/>
  <c r="T82" i="39"/>
  <c r="V10" i="38"/>
  <c r="T10" i="38"/>
  <c r="V16" i="38"/>
  <c r="T16" i="38"/>
  <c r="V22" i="38"/>
  <c r="T22" i="38"/>
  <c r="V28" i="38"/>
  <c r="T28" i="38"/>
  <c r="V34" i="38"/>
  <c r="T34" i="38"/>
  <c r="V40" i="38"/>
  <c r="T40" i="38"/>
  <c r="V46" i="38"/>
  <c r="T46" i="38"/>
  <c r="V52" i="38"/>
  <c r="T52" i="38"/>
  <c r="V58" i="38"/>
  <c r="T58" i="38"/>
  <c r="V64" i="38"/>
  <c r="T64" i="38"/>
  <c r="V70" i="38"/>
  <c r="T70" i="38"/>
  <c r="V76" i="38"/>
  <c r="T76" i="38"/>
  <c r="V82" i="38"/>
  <c r="T82" i="38"/>
  <c r="V8" i="37"/>
  <c r="T8" i="37"/>
  <c r="V14" i="37"/>
  <c r="T14" i="37"/>
  <c r="V20" i="37"/>
  <c r="T20" i="37"/>
  <c r="V26" i="37"/>
  <c r="T26" i="37"/>
  <c r="V32" i="37"/>
  <c r="T32" i="37"/>
  <c r="V38" i="37"/>
  <c r="T38" i="37"/>
  <c r="V44" i="37"/>
  <c r="T44" i="37"/>
  <c r="V50" i="37"/>
  <c r="T50" i="37"/>
  <c r="V56" i="37"/>
  <c r="T56" i="37"/>
  <c r="V62" i="37"/>
  <c r="T62" i="37"/>
  <c r="V68" i="37"/>
  <c r="T68" i="37"/>
  <c r="V74" i="37"/>
  <c r="T74" i="37"/>
  <c r="V80" i="37"/>
  <c r="T80" i="37"/>
  <c r="V5" i="39"/>
  <c r="T5" i="39"/>
  <c r="V11" i="39"/>
  <c r="T11" i="39"/>
  <c r="V17" i="39"/>
  <c r="T17" i="39"/>
  <c r="V23" i="39"/>
  <c r="T23" i="39"/>
  <c r="V29" i="39"/>
  <c r="T29" i="39"/>
  <c r="V35" i="39"/>
  <c r="T35" i="39"/>
  <c r="V41" i="39"/>
  <c r="T41" i="39"/>
  <c r="V47" i="39"/>
  <c r="T47" i="39"/>
  <c r="V53" i="39"/>
  <c r="T53" i="39"/>
  <c r="V59" i="39"/>
  <c r="T59" i="39"/>
  <c r="V65" i="39"/>
  <c r="T65" i="39"/>
  <c r="V71" i="39"/>
  <c r="T71" i="39"/>
  <c r="V77" i="39"/>
  <c r="T77" i="39"/>
  <c r="V83" i="39"/>
  <c r="T83" i="39"/>
  <c r="V5" i="38"/>
  <c r="T5" i="38"/>
  <c r="V11" i="38"/>
  <c r="T11" i="38"/>
  <c r="V17" i="38"/>
  <c r="T17" i="38"/>
  <c r="V23" i="38"/>
  <c r="T23" i="38"/>
  <c r="V29" i="38"/>
  <c r="T29" i="38"/>
  <c r="V35" i="38"/>
  <c r="T35" i="38"/>
  <c r="V41" i="38"/>
  <c r="T41" i="38"/>
  <c r="V47" i="38"/>
  <c r="T47" i="38"/>
  <c r="V53" i="38"/>
  <c r="T53" i="38"/>
  <c r="V59" i="38"/>
  <c r="T59" i="38"/>
  <c r="V65" i="38"/>
  <c r="T65" i="38"/>
  <c r="V71" i="38"/>
  <c r="T71" i="38"/>
  <c r="V77" i="38"/>
  <c r="T77" i="38"/>
  <c r="V83" i="38"/>
  <c r="T83" i="38"/>
  <c r="V9" i="37"/>
  <c r="T9" i="37"/>
  <c r="V15" i="37"/>
  <c r="T15" i="37"/>
  <c r="V21" i="37"/>
  <c r="T21" i="37"/>
  <c r="V27" i="37"/>
  <c r="T27" i="37"/>
  <c r="V33" i="37"/>
  <c r="T33" i="37"/>
  <c r="V39" i="37"/>
  <c r="T39" i="37"/>
  <c r="V45" i="37"/>
  <c r="T45" i="37"/>
  <c r="V51" i="37"/>
  <c r="T51" i="37"/>
  <c r="V57" i="37"/>
  <c r="T57" i="37"/>
  <c r="V63" i="37"/>
  <c r="T63" i="37"/>
  <c r="V69" i="37"/>
  <c r="T69" i="37"/>
  <c r="V75" i="37"/>
  <c r="T75" i="37"/>
  <c r="V81" i="37"/>
  <c r="T81" i="37"/>
  <c r="V6" i="39"/>
  <c r="T6" i="39"/>
  <c r="V12" i="39"/>
  <c r="T12" i="39"/>
  <c r="V18" i="39"/>
  <c r="T18" i="39"/>
  <c r="V24" i="39"/>
  <c r="T24" i="39"/>
  <c r="V30" i="39"/>
  <c r="T30" i="39"/>
  <c r="V36" i="39"/>
  <c r="T36" i="39"/>
  <c r="V42" i="39"/>
  <c r="T42" i="39"/>
  <c r="V48" i="39"/>
  <c r="T48" i="39"/>
  <c r="V54" i="39"/>
  <c r="T54" i="39"/>
  <c r="V60" i="39"/>
  <c r="T60" i="39"/>
  <c r="V66" i="39"/>
  <c r="T66" i="39"/>
  <c r="V72" i="39"/>
  <c r="T72" i="39"/>
  <c r="V78" i="39"/>
  <c r="T78" i="39"/>
  <c r="V84" i="39"/>
  <c r="T84" i="39"/>
  <c r="V6" i="38"/>
  <c r="T6" i="38"/>
  <c r="V12" i="38"/>
  <c r="T12" i="38"/>
  <c r="V18" i="38"/>
  <c r="T18" i="38"/>
  <c r="V24" i="38"/>
  <c r="T24" i="38"/>
  <c r="V30" i="38"/>
  <c r="T30" i="38"/>
  <c r="V36" i="38"/>
  <c r="T36" i="38"/>
  <c r="V42" i="38"/>
  <c r="T42" i="38"/>
  <c r="V48" i="38"/>
  <c r="T48" i="38"/>
  <c r="V54" i="38"/>
  <c r="T54" i="38"/>
  <c r="V60" i="38"/>
  <c r="T60" i="38"/>
  <c r="V66" i="38"/>
  <c r="T66" i="38"/>
  <c r="V72" i="38"/>
  <c r="T72" i="38"/>
  <c r="V78" i="38"/>
  <c r="T78" i="38"/>
  <c r="V84" i="38"/>
  <c r="T84" i="38"/>
  <c r="V10" i="37"/>
  <c r="T10" i="37"/>
  <c r="V16" i="37"/>
  <c r="T16" i="37"/>
  <c r="V22" i="37"/>
  <c r="T22" i="37"/>
  <c r="V28" i="37"/>
  <c r="T28" i="37"/>
  <c r="V34" i="37"/>
  <c r="T34" i="37"/>
  <c r="V40" i="37"/>
  <c r="T40" i="37"/>
  <c r="V46" i="37"/>
  <c r="T46" i="37"/>
  <c r="V52" i="37"/>
  <c r="T52" i="37"/>
  <c r="V58" i="37"/>
  <c r="T58" i="37"/>
  <c r="V64" i="37"/>
  <c r="T64" i="37"/>
  <c r="V70" i="37"/>
  <c r="T70" i="37"/>
  <c r="V76" i="37"/>
  <c r="T76" i="37"/>
  <c r="V82" i="37"/>
  <c r="T82" i="37"/>
  <c r="V7" i="39"/>
  <c r="T7" i="39"/>
  <c r="V13" i="39"/>
  <c r="T13" i="39"/>
  <c r="V19" i="39"/>
  <c r="T19" i="39"/>
  <c r="V25" i="39"/>
  <c r="T25" i="39"/>
  <c r="V31" i="39"/>
  <c r="T31" i="39"/>
  <c r="V37" i="39"/>
  <c r="T37" i="39"/>
  <c r="V43" i="39"/>
  <c r="T43" i="39"/>
  <c r="V49" i="39"/>
  <c r="T49" i="39"/>
  <c r="V55" i="39"/>
  <c r="T55" i="39"/>
  <c r="V61" i="39"/>
  <c r="T61" i="39"/>
  <c r="V67" i="39"/>
  <c r="T67" i="39"/>
  <c r="V73" i="39"/>
  <c r="T73" i="39"/>
  <c r="V79" i="39"/>
  <c r="T79" i="39"/>
  <c r="V7" i="38"/>
  <c r="T7" i="38"/>
  <c r="V13" i="38"/>
  <c r="T13" i="38"/>
  <c r="V19" i="38"/>
  <c r="T19" i="38"/>
  <c r="V25" i="38"/>
  <c r="T25" i="38"/>
  <c r="V31" i="38"/>
  <c r="T31" i="38"/>
  <c r="V37" i="38"/>
  <c r="T37" i="38"/>
  <c r="V43" i="38"/>
  <c r="T43" i="38"/>
  <c r="V49" i="38"/>
  <c r="T49" i="38"/>
  <c r="V55" i="38"/>
  <c r="T55" i="38"/>
  <c r="V61" i="38"/>
  <c r="T61" i="38"/>
  <c r="V67" i="38"/>
  <c r="T67" i="38"/>
  <c r="V73" i="38"/>
  <c r="T73" i="38"/>
  <c r="V79" i="38"/>
  <c r="T79" i="38"/>
  <c r="V5" i="37"/>
  <c r="T5" i="37"/>
  <c r="V11" i="37"/>
  <c r="T11" i="37"/>
  <c r="V17" i="37"/>
  <c r="T17" i="37"/>
  <c r="V23" i="37"/>
  <c r="T23" i="37"/>
  <c r="V29" i="37"/>
  <c r="T29" i="37"/>
  <c r="V35" i="37"/>
  <c r="T35" i="37"/>
  <c r="V41" i="37"/>
  <c r="T41" i="37"/>
  <c r="V47" i="37"/>
  <c r="T47" i="37"/>
  <c r="V53" i="37"/>
  <c r="T53" i="37"/>
  <c r="V59" i="37"/>
  <c r="T59" i="37"/>
  <c r="V65" i="37"/>
  <c r="T65" i="37"/>
  <c r="V71" i="37"/>
  <c r="T71" i="37"/>
  <c r="V77" i="37"/>
  <c r="T77" i="37"/>
  <c r="V83" i="37"/>
  <c r="T83" i="37"/>
  <c r="V8" i="39"/>
  <c r="T8" i="39"/>
  <c r="V14" i="39"/>
  <c r="T14" i="39"/>
  <c r="V20" i="39"/>
  <c r="T20" i="39"/>
  <c r="V26" i="39"/>
  <c r="T26" i="39"/>
  <c r="V32" i="39"/>
  <c r="T32" i="39"/>
  <c r="V38" i="39"/>
  <c r="T38" i="39"/>
  <c r="V44" i="39"/>
  <c r="T44" i="39"/>
  <c r="V50" i="39"/>
  <c r="T50" i="39"/>
  <c r="V56" i="39"/>
  <c r="T56" i="39"/>
  <c r="V62" i="39"/>
  <c r="T62" i="39"/>
  <c r="V68" i="39"/>
  <c r="T68" i="39"/>
  <c r="V74" i="39"/>
  <c r="T74" i="39"/>
  <c r="V80" i="39"/>
  <c r="T80" i="39"/>
  <c r="V8" i="38"/>
  <c r="T8" i="38"/>
  <c r="V14" i="38"/>
  <c r="T14" i="38"/>
  <c r="V20" i="38"/>
  <c r="T20" i="38"/>
  <c r="V26" i="38"/>
  <c r="T26" i="38"/>
  <c r="V32" i="38"/>
  <c r="T32" i="38"/>
  <c r="V38" i="38"/>
  <c r="T38" i="38"/>
  <c r="V44" i="38"/>
  <c r="T44" i="38"/>
  <c r="V50" i="38"/>
  <c r="T50" i="38"/>
  <c r="V56" i="38"/>
  <c r="T56" i="38"/>
  <c r="V62" i="38"/>
  <c r="T62" i="38"/>
  <c r="V68" i="38"/>
  <c r="T68" i="38"/>
  <c r="V74" i="38"/>
  <c r="T74" i="38"/>
  <c r="V80" i="38"/>
  <c r="T80" i="38"/>
  <c r="V6" i="37"/>
  <c r="T6" i="37"/>
  <c r="V12" i="37"/>
  <c r="T12" i="37"/>
  <c r="V18" i="37"/>
  <c r="T18" i="37"/>
  <c r="V24" i="37"/>
  <c r="T24" i="37"/>
  <c r="V30" i="37"/>
  <c r="T30" i="37"/>
  <c r="V36" i="37"/>
  <c r="T36" i="37"/>
  <c r="V42" i="37"/>
  <c r="T42" i="37"/>
  <c r="V48" i="37"/>
  <c r="T48" i="37"/>
  <c r="V54" i="37"/>
  <c r="T54" i="37"/>
  <c r="V60" i="37"/>
  <c r="T60" i="37"/>
  <c r="V66" i="37"/>
  <c r="T66" i="37"/>
  <c r="V72" i="37"/>
  <c r="T72" i="37"/>
  <c r="V78" i="37"/>
  <c r="T78" i="37"/>
  <c r="V84" i="37"/>
  <c r="T84" i="37"/>
  <c r="S36" i="39"/>
  <c r="S10" i="37"/>
  <c r="S62" i="37"/>
  <c r="S74" i="37"/>
  <c r="S55" i="39"/>
  <c r="S15" i="39"/>
  <c r="S79" i="39"/>
  <c r="F12" i="39"/>
  <c r="D12" i="39"/>
  <c r="F16" i="39"/>
  <c r="D16" i="39"/>
  <c r="F24" i="39"/>
  <c r="D24" i="39"/>
  <c r="F32" i="39"/>
  <c r="D32" i="39"/>
  <c r="F40" i="39"/>
  <c r="D40" i="39"/>
  <c r="F52" i="39"/>
  <c r="D52" i="39"/>
  <c r="F60" i="39"/>
  <c r="D60" i="39"/>
  <c r="F68" i="39"/>
  <c r="D68" i="39"/>
  <c r="F76" i="39"/>
  <c r="D76" i="39"/>
  <c r="F84" i="39"/>
  <c r="D84" i="39"/>
  <c r="F9" i="38"/>
  <c r="D9" i="38"/>
  <c r="F17" i="38"/>
  <c r="D17" i="38"/>
  <c r="D25" i="38"/>
  <c r="F25" i="38"/>
  <c r="F33" i="38"/>
  <c r="D33" i="38"/>
  <c r="F37" i="38"/>
  <c r="D37" i="38"/>
  <c r="D45" i="38"/>
  <c r="F45" i="38"/>
  <c r="F53" i="38"/>
  <c r="D53" i="38"/>
  <c r="F61" i="38"/>
  <c r="D61" i="38"/>
  <c r="F73" i="38"/>
  <c r="D73" i="38"/>
  <c r="F81" i="38"/>
  <c r="D81" i="38"/>
  <c r="F5" i="37"/>
  <c r="D5" i="37"/>
  <c r="F13" i="37"/>
  <c r="D13" i="37"/>
  <c r="F25" i="37"/>
  <c r="D25" i="37"/>
  <c r="F33" i="37"/>
  <c r="D33" i="37"/>
  <c r="F37" i="37"/>
  <c r="D37" i="37"/>
  <c r="F45" i="37"/>
  <c r="D45" i="37"/>
  <c r="F53" i="37"/>
  <c r="D53" i="37"/>
  <c r="F65" i="37"/>
  <c r="D65" i="37"/>
  <c r="F69" i="37"/>
  <c r="D69" i="37"/>
  <c r="F77" i="37"/>
  <c r="D77" i="37"/>
  <c r="F9" i="36"/>
  <c r="D9" i="36"/>
  <c r="F17" i="36"/>
  <c r="D17" i="36"/>
  <c r="F21" i="36"/>
  <c r="D21" i="36"/>
  <c r="F29" i="36"/>
  <c r="D29" i="36"/>
  <c r="F37" i="36"/>
  <c r="D37" i="36"/>
  <c r="F45" i="36"/>
  <c r="D45" i="36"/>
  <c r="F53" i="36"/>
  <c r="D53" i="36"/>
  <c r="F61" i="36"/>
  <c r="D61" i="36"/>
  <c r="F69" i="36"/>
  <c r="D69" i="36"/>
  <c r="D81" i="36"/>
  <c r="F81" i="36"/>
  <c r="T5" i="36"/>
  <c r="V5" i="36"/>
  <c r="V13" i="36"/>
  <c r="T13" i="36"/>
  <c r="V21" i="36"/>
  <c r="T21" i="36"/>
  <c r="V29" i="36"/>
  <c r="T29" i="36"/>
  <c r="V37" i="36"/>
  <c r="T37" i="36"/>
  <c r="V45" i="36"/>
  <c r="T45" i="36"/>
  <c r="V53" i="36"/>
  <c r="T53" i="36"/>
  <c r="V61" i="36"/>
  <c r="T61" i="36"/>
  <c r="V69" i="36"/>
  <c r="T69" i="36"/>
  <c r="V77" i="36"/>
  <c r="T77" i="36"/>
  <c r="F5" i="39"/>
  <c r="D5" i="39"/>
  <c r="F13" i="39"/>
  <c r="D13" i="39"/>
  <c r="F21" i="39"/>
  <c r="D21" i="39"/>
  <c r="F29" i="39"/>
  <c r="D29" i="39"/>
  <c r="F37" i="39"/>
  <c r="D37" i="39"/>
  <c r="F45" i="39"/>
  <c r="D45" i="39"/>
  <c r="F53" i="39"/>
  <c r="D53" i="39"/>
  <c r="F61" i="39"/>
  <c r="D61" i="39"/>
  <c r="F69" i="39"/>
  <c r="D69" i="39"/>
  <c r="D81" i="39"/>
  <c r="F81" i="39"/>
  <c r="S7" i="39"/>
  <c r="S19" i="39"/>
  <c r="S71" i="39"/>
  <c r="F6" i="38"/>
  <c r="D6" i="38"/>
  <c r="D18" i="38"/>
  <c r="F18" i="38"/>
  <c r="F22" i="38"/>
  <c r="D22" i="38"/>
  <c r="D30" i="38"/>
  <c r="F30" i="38"/>
  <c r="F38" i="38"/>
  <c r="D38" i="38"/>
  <c r="D46" i="38"/>
  <c r="F46" i="38"/>
  <c r="F54" i="38"/>
  <c r="D54" i="38"/>
  <c r="D62" i="38"/>
  <c r="F62" i="38"/>
  <c r="F70" i="38"/>
  <c r="D70" i="38"/>
  <c r="D78" i="38"/>
  <c r="F78" i="38"/>
  <c r="F6" i="37"/>
  <c r="D6" i="37"/>
  <c r="D14" i="37"/>
  <c r="F14" i="37"/>
  <c r="F22" i="37"/>
  <c r="D22" i="37"/>
  <c r="D30" i="37"/>
  <c r="F30" i="37"/>
  <c r="D42" i="37"/>
  <c r="F42" i="37"/>
  <c r="D46" i="37"/>
  <c r="F46" i="37"/>
  <c r="F54" i="37"/>
  <c r="D54" i="37"/>
  <c r="D62" i="37"/>
  <c r="F62" i="37"/>
  <c r="D70" i="37"/>
  <c r="F70" i="37"/>
  <c r="F78" i="37"/>
  <c r="D78" i="37"/>
  <c r="F6" i="36"/>
  <c r="D6" i="36"/>
  <c r="F14" i="36"/>
  <c r="D14" i="36"/>
  <c r="D26" i="36"/>
  <c r="F26" i="36"/>
  <c r="D34" i="36"/>
  <c r="F34" i="36"/>
  <c r="D42" i="36"/>
  <c r="F42" i="36"/>
  <c r="D50" i="36"/>
  <c r="F50" i="36"/>
  <c r="D58" i="36"/>
  <c r="F58" i="36"/>
  <c r="D66" i="36"/>
  <c r="F66" i="36"/>
  <c r="D74" i="36"/>
  <c r="F74" i="36"/>
  <c r="D82" i="36"/>
  <c r="F82" i="36"/>
  <c r="V10" i="36"/>
  <c r="T10" i="36"/>
  <c r="V18" i="36"/>
  <c r="T18" i="36"/>
  <c r="V26" i="36"/>
  <c r="T26" i="36"/>
  <c r="V34" i="36"/>
  <c r="T34" i="36"/>
  <c r="V42" i="36"/>
  <c r="T42" i="36"/>
  <c r="V50" i="36"/>
  <c r="T50" i="36"/>
  <c r="V58" i="36"/>
  <c r="T58" i="36"/>
  <c r="V66" i="36"/>
  <c r="T66" i="36"/>
  <c r="T70" i="36"/>
  <c r="V70" i="36"/>
  <c r="V74" i="36"/>
  <c r="T74" i="36"/>
  <c r="V82" i="36"/>
  <c r="T82" i="36"/>
  <c r="D6" i="39"/>
  <c r="F6" i="39"/>
  <c r="D10" i="39"/>
  <c r="F10" i="39"/>
  <c r="D14" i="39"/>
  <c r="F14" i="39"/>
  <c r="D18" i="39"/>
  <c r="F18" i="39"/>
  <c r="D22" i="39"/>
  <c r="F22" i="39"/>
  <c r="D26" i="39"/>
  <c r="F26" i="39"/>
  <c r="D30" i="39"/>
  <c r="F30" i="39"/>
  <c r="D34" i="39"/>
  <c r="F34" i="39"/>
  <c r="D38" i="39"/>
  <c r="F38" i="39"/>
  <c r="D42" i="39"/>
  <c r="F42" i="39"/>
  <c r="D46" i="39"/>
  <c r="F46" i="39"/>
  <c r="D50" i="39"/>
  <c r="F50" i="39"/>
  <c r="D54" i="39"/>
  <c r="F54" i="39"/>
  <c r="F58" i="39"/>
  <c r="D58" i="39"/>
  <c r="F62" i="39"/>
  <c r="D62" i="39"/>
  <c r="D66" i="39"/>
  <c r="F66" i="39"/>
  <c r="D70" i="39"/>
  <c r="F70" i="39"/>
  <c r="F74" i="39"/>
  <c r="D74" i="39"/>
  <c r="F78" i="39"/>
  <c r="D78" i="39"/>
  <c r="D82" i="39"/>
  <c r="F82" i="39"/>
  <c r="S39" i="39"/>
  <c r="S51" i="39"/>
  <c r="S22" i="38"/>
  <c r="S70" i="38"/>
  <c r="D7" i="38"/>
  <c r="F7" i="38"/>
  <c r="F11" i="38"/>
  <c r="D11" i="38"/>
  <c r="D15" i="38"/>
  <c r="F15" i="38"/>
  <c r="D19" i="38"/>
  <c r="F19" i="38"/>
  <c r="D23" i="38"/>
  <c r="F23" i="38"/>
  <c r="F27" i="38"/>
  <c r="D27" i="38"/>
  <c r="D31" i="38"/>
  <c r="F31" i="38"/>
  <c r="D35" i="38"/>
  <c r="F35" i="38"/>
  <c r="D39" i="38"/>
  <c r="F39" i="38"/>
  <c r="F43" i="38"/>
  <c r="D43" i="38"/>
  <c r="D47" i="38"/>
  <c r="F47" i="38"/>
  <c r="D51" i="38"/>
  <c r="F51" i="38"/>
  <c r="D55" i="38"/>
  <c r="F55" i="38"/>
  <c r="F59" i="38"/>
  <c r="D59" i="38"/>
  <c r="D63" i="38"/>
  <c r="F63" i="38"/>
  <c r="D67" i="38"/>
  <c r="F67" i="38"/>
  <c r="D71" i="38"/>
  <c r="F71" i="38"/>
  <c r="F75" i="38"/>
  <c r="D75" i="38"/>
  <c r="D79" i="38"/>
  <c r="F79" i="38"/>
  <c r="D83" i="38"/>
  <c r="F83" i="38"/>
  <c r="F7" i="37"/>
  <c r="D7" i="37"/>
  <c r="D11" i="37"/>
  <c r="F11" i="37"/>
  <c r="D15" i="37"/>
  <c r="F15" i="37"/>
  <c r="D19" i="37"/>
  <c r="F19" i="37"/>
  <c r="F23" i="37"/>
  <c r="D23" i="37"/>
  <c r="D27" i="37"/>
  <c r="F27" i="37"/>
  <c r="D31" i="37"/>
  <c r="F31" i="37"/>
  <c r="D35" i="37"/>
  <c r="F35" i="37"/>
  <c r="F39" i="37"/>
  <c r="D39" i="37"/>
  <c r="D43" i="37"/>
  <c r="F43" i="37"/>
  <c r="D47" i="37"/>
  <c r="F47" i="37"/>
  <c r="D51" i="37"/>
  <c r="F51" i="37"/>
  <c r="F55" i="37"/>
  <c r="D55" i="37"/>
  <c r="D59" i="37"/>
  <c r="F59" i="37"/>
  <c r="D63" i="37"/>
  <c r="F63" i="37"/>
  <c r="F67" i="37"/>
  <c r="D67" i="37"/>
  <c r="F71" i="37"/>
  <c r="D71" i="37"/>
  <c r="F75" i="37"/>
  <c r="D75" i="37"/>
  <c r="F79" i="37"/>
  <c r="D79" i="37"/>
  <c r="F83" i="37"/>
  <c r="D83" i="37"/>
  <c r="F7" i="36"/>
  <c r="D7" i="36"/>
  <c r="F11" i="36"/>
  <c r="D11" i="36"/>
  <c r="F15" i="36"/>
  <c r="D15" i="36"/>
  <c r="F19" i="36"/>
  <c r="D19" i="36"/>
  <c r="F23" i="36"/>
  <c r="D23" i="36"/>
  <c r="F27" i="36"/>
  <c r="D27" i="36"/>
  <c r="F31" i="36"/>
  <c r="D31" i="36"/>
  <c r="F35" i="36"/>
  <c r="D35" i="36"/>
  <c r="F39" i="36"/>
  <c r="D39" i="36"/>
  <c r="F43" i="36"/>
  <c r="D43" i="36"/>
  <c r="F47" i="36"/>
  <c r="D47" i="36"/>
  <c r="F51" i="36"/>
  <c r="D51" i="36"/>
  <c r="F55" i="36"/>
  <c r="D55" i="36"/>
  <c r="F59" i="36"/>
  <c r="D59" i="36"/>
  <c r="F63" i="36"/>
  <c r="D63" i="36"/>
  <c r="F67" i="36"/>
  <c r="D67" i="36"/>
  <c r="D71" i="36"/>
  <c r="F71" i="36"/>
  <c r="D75" i="36"/>
  <c r="F75" i="36"/>
  <c r="D79" i="36"/>
  <c r="F79" i="36"/>
  <c r="D83" i="36"/>
  <c r="F83" i="36"/>
  <c r="V7" i="36"/>
  <c r="T7" i="36"/>
  <c r="V11" i="36"/>
  <c r="T11" i="36"/>
  <c r="V15" i="36"/>
  <c r="T15" i="36"/>
  <c r="V19" i="36"/>
  <c r="T19" i="36"/>
  <c r="V23" i="36"/>
  <c r="T23" i="36"/>
  <c r="V27" i="36"/>
  <c r="T27" i="36"/>
  <c r="V31" i="36"/>
  <c r="T31" i="36"/>
  <c r="V35" i="36"/>
  <c r="T35" i="36"/>
  <c r="V39" i="36"/>
  <c r="T39" i="36"/>
  <c r="V43" i="36"/>
  <c r="T43" i="36"/>
  <c r="V47" i="36"/>
  <c r="T47" i="36"/>
  <c r="V51" i="36"/>
  <c r="T51" i="36"/>
  <c r="V55" i="36"/>
  <c r="T55" i="36"/>
  <c r="V59" i="36"/>
  <c r="T59" i="36"/>
  <c r="V63" i="36"/>
  <c r="T63" i="36"/>
  <c r="V67" i="36"/>
  <c r="T67" i="36"/>
  <c r="V71" i="36"/>
  <c r="T71" i="36"/>
  <c r="V75" i="36"/>
  <c r="T75" i="36"/>
  <c r="V79" i="36"/>
  <c r="T79" i="36"/>
  <c r="V83" i="36"/>
  <c r="T83" i="36"/>
  <c r="F8" i="39"/>
  <c r="D8" i="39"/>
  <c r="F20" i="39"/>
  <c r="D20" i="39"/>
  <c r="F28" i="39"/>
  <c r="D28" i="39"/>
  <c r="F36" i="39"/>
  <c r="D36" i="39"/>
  <c r="F44" i="39"/>
  <c r="D44" i="39"/>
  <c r="F48" i="39"/>
  <c r="D48" i="39"/>
  <c r="F56" i="39"/>
  <c r="D56" i="39"/>
  <c r="F64" i="39"/>
  <c r="D64" i="39"/>
  <c r="D72" i="39"/>
  <c r="F72" i="39"/>
  <c r="F80" i="39"/>
  <c r="D80" i="39"/>
  <c r="F5" i="38"/>
  <c r="D5" i="38"/>
  <c r="D13" i="38"/>
  <c r="F13" i="38"/>
  <c r="F21" i="38"/>
  <c r="D21" i="38"/>
  <c r="F29" i="38"/>
  <c r="D29" i="38"/>
  <c r="F41" i="38"/>
  <c r="D41" i="38"/>
  <c r="F49" i="38"/>
  <c r="D49" i="38"/>
  <c r="D57" i="38"/>
  <c r="F57" i="38"/>
  <c r="F65" i="38"/>
  <c r="D65" i="38"/>
  <c r="F69" i="38"/>
  <c r="D69" i="38"/>
  <c r="D77" i="38"/>
  <c r="F77" i="38"/>
  <c r="F9" i="37"/>
  <c r="D9" i="37"/>
  <c r="F17" i="37"/>
  <c r="D17" i="37"/>
  <c r="F21" i="37"/>
  <c r="D21" i="37"/>
  <c r="F29" i="37"/>
  <c r="D29" i="37"/>
  <c r="F41" i="37"/>
  <c r="D41" i="37"/>
  <c r="F49" i="37"/>
  <c r="D49" i="37"/>
  <c r="F57" i="37"/>
  <c r="D57" i="37"/>
  <c r="F61" i="37"/>
  <c r="D61" i="37"/>
  <c r="F73" i="37"/>
  <c r="D73" i="37"/>
  <c r="F81" i="37"/>
  <c r="D81" i="37"/>
  <c r="F5" i="36"/>
  <c r="D5" i="36"/>
  <c r="F13" i="36"/>
  <c r="D13" i="36"/>
  <c r="D25" i="36"/>
  <c r="F25" i="36"/>
  <c r="D33" i="36"/>
  <c r="F33" i="36"/>
  <c r="F41" i="36"/>
  <c r="D41" i="36"/>
  <c r="F49" i="36"/>
  <c r="D49" i="36"/>
  <c r="D57" i="36"/>
  <c r="F57" i="36"/>
  <c r="D65" i="36"/>
  <c r="F65" i="36"/>
  <c r="D73" i="36"/>
  <c r="F73" i="36"/>
  <c r="F77" i="36"/>
  <c r="D77" i="36"/>
  <c r="V9" i="36"/>
  <c r="T9" i="36"/>
  <c r="V17" i="36"/>
  <c r="T17" i="36"/>
  <c r="V25" i="36"/>
  <c r="T25" i="36"/>
  <c r="V33" i="36"/>
  <c r="T33" i="36"/>
  <c r="V41" i="36"/>
  <c r="T41" i="36"/>
  <c r="V49" i="36"/>
  <c r="T49" i="36"/>
  <c r="V57" i="36"/>
  <c r="T57" i="36"/>
  <c r="V65" i="36"/>
  <c r="T65" i="36"/>
  <c r="V73" i="36"/>
  <c r="T73" i="36"/>
  <c r="V81" i="36"/>
  <c r="T81" i="36"/>
  <c r="F9" i="39"/>
  <c r="D9" i="39"/>
  <c r="F17" i="39"/>
  <c r="D17" i="39"/>
  <c r="F25" i="39"/>
  <c r="D25" i="39"/>
  <c r="F33" i="39"/>
  <c r="D33" i="39"/>
  <c r="F41" i="39"/>
  <c r="D41" i="39"/>
  <c r="F49" i="39"/>
  <c r="D49" i="39"/>
  <c r="F57" i="39"/>
  <c r="D57" i="39"/>
  <c r="D65" i="39"/>
  <c r="F65" i="39"/>
  <c r="F73" i="39"/>
  <c r="D73" i="39"/>
  <c r="F77" i="39"/>
  <c r="D77" i="39"/>
  <c r="S47" i="39"/>
  <c r="S83" i="39"/>
  <c r="F10" i="38"/>
  <c r="D10" i="38"/>
  <c r="D14" i="38"/>
  <c r="F14" i="38"/>
  <c r="F26" i="38"/>
  <c r="D26" i="38"/>
  <c r="D34" i="38"/>
  <c r="F34" i="38"/>
  <c r="F42" i="38"/>
  <c r="D42" i="38"/>
  <c r="D50" i="38"/>
  <c r="F50" i="38"/>
  <c r="F58" i="38"/>
  <c r="D58" i="38"/>
  <c r="D66" i="38"/>
  <c r="F66" i="38"/>
  <c r="F74" i="38"/>
  <c r="D74" i="38"/>
  <c r="D82" i="38"/>
  <c r="F82" i="38"/>
  <c r="D10" i="37"/>
  <c r="F10" i="37"/>
  <c r="F18" i="37"/>
  <c r="D18" i="37"/>
  <c r="D26" i="37"/>
  <c r="F26" i="37"/>
  <c r="F34" i="37"/>
  <c r="D34" i="37"/>
  <c r="F38" i="37"/>
  <c r="D38" i="37"/>
  <c r="F50" i="37"/>
  <c r="D50" i="37"/>
  <c r="D58" i="37"/>
  <c r="F58" i="37"/>
  <c r="F66" i="37"/>
  <c r="D66" i="37"/>
  <c r="F74" i="37"/>
  <c r="D74" i="37"/>
  <c r="F82" i="37"/>
  <c r="D82" i="37"/>
  <c r="D10" i="36"/>
  <c r="F10" i="36"/>
  <c r="D18" i="36"/>
  <c r="F18" i="36"/>
  <c r="F22" i="36"/>
  <c r="D22" i="36"/>
  <c r="F30" i="36"/>
  <c r="D30" i="36"/>
  <c r="F38" i="36"/>
  <c r="D38" i="36"/>
  <c r="F46" i="36"/>
  <c r="D46" i="36"/>
  <c r="F54" i="36"/>
  <c r="D54" i="36"/>
  <c r="F62" i="36"/>
  <c r="D62" i="36"/>
  <c r="D70" i="36"/>
  <c r="F70" i="36"/>
  <c r="D78" i="36"/>
  <c r="F78" i="36"/>
  <c r="T6" i="36"/>
  <c r="V6" i="36"/>
  <c r="V14" i="36"/>
  <c r="T14" i="36"/>
  <c r="T22" i="36"/>
  <c r="V22" i="36"/>
  <c r="V30" i="36"/>
  <c r="T30" i="36"/>
  <c r="T38" i="36"/>
  <c r="V38" i="36"/>
  <c r="V46" i="36"/>
  <c r="T46" i="36"/>
  <c r="T54" i="36"/>
  <c r="V54" i="36"/>
  <c r="V62" i="36"/>
  <c r="T62" i="36"/>
  <c r="V78" i="36"/>
  <c r="T78" i="36"/>
  <c r="D7" i="39"/>
  <c r="F7" i="39"/>
  <c r="D11" i="39"/>
  <c r="F11" i="39"/>
  <c r="D15" i="39"/>
  <c r="F15" i="39"/>
  <c r="D19" i="39"/>
  <c r="F19" i="39"/>
  <c r="D23" i="39"/>
  <c r="F23" i="39"/>
  <c r="D27" i="39"/>
  <c r="F27" i="39"/>
  <c r="D31" i="39"/>
  <c r="F31" i="39"/>
  <c r="D35" i="39"/>
  <c r="F35" i="39"/>
  <c r="D39" i="39"/>
  <c r="F39" i="39"/>
  <c r="D43" i="39"/>
  <c r="F43" i="39"/>
  <c r="D47" i="39"/>
  <c r="F47" i="39"/>
  <c r="D51" i="39"/>
  <c r="F51" i="39"/>
  <c r="F55" i="39"/>
  <c r="D55" i="39"/>
  <c r="F59" i="39"/>
  <c r="D59" i="39"/>
  <c r="F63" i="39"/>
  <c r="D63" i="39"/>
  <c r="F67" i="39"/>
  <c r="D67" i="39"/>
  <c r="F71" i="39"/>
  <c r="D71" i="39"/>
  <c r="F75" i="39"/>
  <c r="D75" i="39"/>
  <c r="F79" i="39"/>
  <c r="D79" i="39"/>
  <c r="F83" i="39"/>
  <c r="D83" i="39"/>
  <c r="S12" i="39"/>
  <c r="S23" i="39"/>
  <c r="S40" i="39"/>
  <c r="S76" i="39"/>
  <c r="S38" i="38"/>
  <c r="S57" i="38"/>
  <c r="S78" i="38"/>
  <c r="S14" i="37"/>
  <c r="S26" i="37"/>
  <c r="S46" i="37"/>
  <c r="S58" i="37"/>
  <c r="S78" i="37"/>
  <c r="F8" i="38"/>
  <c r="D8" i="38"/>
  <c r="F12" i="38"/>
  <c r="D12" i="38"/>
  <c r="F16" i="38"/>
  <c r="D16" i="38"/>
  <c r="F20" i="38"/>
  <c r="D20" i="38"/>
  <c r="F24" i="38"/>
  <c r="D24" i="38"/>
  <c r="F28" i="38"/>
  <c r="D28" i="38"/>
  <c r="F32" i="38"/>
  <c r="D32" i="38"/>
  <c r="F36" i="38"/>
  <c r="D36" i="38"/>
  <c r="F40" i="38"/>
  <c r="D40" i="38"/>
  <c r="F44" i="38"/>
  <c r="D44" i="38"/>
  <c r="F48" i="38"/>
  <c r="D48" i="38"/>
  <c r="F52" i="38"/>
  <c r="D52" i="38"/>
  <c r="F56" i="38"/>
  <c r="D56" i="38"/>
  <c r="F60" i="38"/>
  <c r="D60" i="38"/>
  <c r="F64" i="38"/>
  <c r="D64" i="38"/>
  <c r="F68" i="38"/>
  <c r="D68" i="38"/>
  <c r="F72" i="38"/>
  <c r="D72" i="38"/>
  <c r="F76" i="38"/>
  <c r="D76" i="38"/>
  <c r="F80" i="38"/>
  <c r="D80" i="38"/>
  <c r="F84" i="38"/>
  <c r="D84" i="38"/>
  <c r="D8" i="37"/>
  <c r="F8" i="37"/>
  <c r="F12" i="37"/>
  <c r="D12" i="37"/>
  <c r="F16" i="37"/>
  <c r="D16" i="37"/>
  <c r="F20" i="37"/>
  <c r="D20" i="37"/>
  <c r="F24" i="37"/>
  <c r="D24" i="37"/>
  <c r="F28" i="37"/>
  <c r="D28" i="37"/>
  <c r="F32" i="37"/>
  <c r="D32" i="37"/>
  <c r="F36" i="37"/>
  <c r="D36" i="37"/>
  <c r="D40" i="37"/>
  <c r="F40" i="37"/>
  <c r="F44" i="37"/>
  <c r="D44" i="37"/>
  <c r="F48" i="37"/>
  <c r="D48" i="37"/>
  <c r="F52" i="37"/>
  <c r="D52" i="37"/>
  <c r="F56" i="37"/>
  <c r="D56" i="37"/>
  <c r="F60" i="37"/>
  <c r="D60" i="37"/>
  <c r="F64" i="37"/>
  <c r="D64" i="37"/>
  <c r="F68" i="37"/>
  <c r="D68" i="37"/>
  <c r="F72" i="37"/>
  <c r="D72" i="37"/>
  <c r="F76" i="37"/>
  <c r="D76" i="37"/>
  <c r="F80" i="37"/>
  <c r="D80" i="37"/>
  <c r="F84" i="37"/>
  <c r="D84" i="37"/>
  <c r="F8" i="36"/>
  <c r="D8" i="36"/>
  <c r="F12" i="36"/>
  <c r="D12" i="36"/>
  <c r="F16" i="36"/>
  <c r="D16" i="36"/>
  <c r="F20" i="36"/>
  <c r="D20" i="36"/>
  <c r="F24" i="36"/>
  <c r="D24" i="36"/>
  <c r="F28" i="36"/>
  <c r="D28" i="36"/>
  <c r="F32" i="36"/>
  <c r="D32" i="36"/>
  <c r="F36" i="36"/>
  <c r="D36" i="36"/>
  <c r="F40" i="36"/>
  <c r="D40" i="36"/>
  <c r="F44" i="36"/>
  <c r="D44" i="36"/>
  <c r="F48" i="36"/>
  <c r="D48" i="36"/>
  <c r="F52" i="36"/>
  <c r="D52" i="36"/>
  <c r="F56" i="36"/>
  <c r="D56" i="36"/>
  <c r="F60" i="36"/>
  <c r="D60" i="36"/>
  <c r="F64" i="36"/>
  <c r="D64" i="36"/>
  <c r="F68" i="36"/>
  <c r="D68" i="36"/>
  <c r="F72" i="36"/>
  <c r="D72" i="36"/>
  <c r="F76" i="36"/>
  <c r="D76" i="36"/>
  <c r="F80" i="36"/>
  <c r="D80" i="36"/>
  <c r="F84" i="36"/>
  <c r="D84" i="36"/>
  <c r="V8" i="36"/>
  <c r="T8" i="36"/>
  <c r="V12" i="36"/>
  <c r="T12" i="36"/>
  <c r="V16" i="36"/>
  <c r="T16" i="36"/>
  <c r="V20" i="36"/>
  <c r="T20" i="36"/>
  <c r="V24" i="36"/>
  <c r="T24" i="36"/>
  <c r="V28" i="36"/>
  <c r="T28" i="36"/>
  <c r="V32" i="36"/>
  <c r="T32" i="36"/>
  <c r="V36" i="36"/>
  <c r="T36" i="36"/>
  <c r="V40" i="36"/>
  <c r="T40" i="36"/>
  <c r="V44" i="36"/>
  <c r="T44" i="36"/>
  <c r="V48" i="36"/>
  <c r="T48" i="36"/>
  <c r="V52" i="36"/>
  <c r="T52" i="36"/>
  <c r="V56" i="36"/>
  <c r="T56" i="36"/>
  <c r="V60" i="36"/>
  <c r="T60" i="36"/>
  <c r="V64" i="36"/>
  <c r="T64" i="36"/>
  <c r="V68" i="36"/>
  <c r="T68" i="36"/>
  <c r="V72" i="36"/>
  <c r="T72" i="36"/>
  <c r="V76" i="36"/>
  <c r="T76" i="36"/>
  <c r="V80" i="36"/>
  <c r="T80" i="36"/>
  <c r="V84" i="36"/>
  <c r="T84" i="36"/>
  <c r="N18" i="39"/>
  <c r="J18" i="39"/>
  <c r="M18" i="39"/>
  <c r="I18" i="39"/>
  <c r="L18" i="39"/>
  <c r="K18" i="39"/>
  <c r="G18" i="39"/>
  <c r="O18" i="39"/>
  <c r="E18" i="39"/>
  <c r="H18" i="39"/>
  <c r="K15" i="39"/>
  <c r="M15" i="39"/>
  <c r="I15" i="39"/>
  <c r="N15" i="39"/>
  <c r="L15" i="39"/>
  <c r="J15" i="39"/>
  <c r="O15" i="39"/>
  <c r="E15" i="39"/>
  <c r="H15" i="39"/>
  <c r="G15" i="39"/>
  <c r="L27" i="39"/>
  <c r="K27" i="39"/>
  <c r="N27" i="39"/>
  <c r="J27" i="39"/>
  <c r="M27" i="39"/>
  <c r="I27" i="39"/>
  <c r="O27" i="39"/>
  <c r="E27" i="39"/>
  <c r="H27" i="39"/>
  <c r="G27" i="39"/>
  <c r="K8" i="39"/>
  <c r="N8" i="39"/>
  <c r="J8" i="39"/>
  <c r="M8" i="39"/>
  <c r="I8" i="39"/>
  <c r="L8" i="39"/>
  <c r="O8" i="39"/>
  <c r="E8" i="39"/>
  <c r="H8" i="39"/>
  <c r="G8" i="39"/>
  <c r="M12" i="39"/>
  <c r="K12" i="39"/>
  <c r="J12" i="39"/>
  <c r="N12" i="39"/>
  <c r="I12" i="39"/>
  <c r="L12" i="39"/>
  <c r="O12" i="39"/>
  <c r="E12" i="39"/>
  <c r="H12" i="39"/>
  <c r="G12" i="39"/>
  <c r="M16" i="39"/>
  <c r="I16" i="39"/>
  <c r="K16" i="39"/>
  <c r="J16" i="39"/>
  <c r="N16" i="39"/>
  <c r="L16" i="39"/>
  <c r="O16" i="39"/>
  <c r="E16" i="39"/>
  <c r="H16" i="39"/>
  <c r="G16" i="39"/>
  <c r="N20" i="39"/>
  <c r="J20" i="39"/>
  <c r="M20" i="39"/>
  <c r="I20" i="39"/>
  <c r="L20" i="39"/>
  <c r="K20" i="39"/>
  <c r="O20" i="39"/>
  <c r="E20" i="39"/>
  <c r="H20" i="39"/>
  <c r="G20" i="39"/>
  <c r="N24" i="39"/>
  <c r="J24" i="39"/>
  <c r="M24" i="39"/>
  <c r="I24" i="39"/>
  <c r="L24" i="39"/>
  <c r="K24" i="39"/>
  <c r="O24" i="39"/>
  <c r="E24" i="39"/>
  <c r="H24" i="39"/>
  <c r="G24" i="39"/>
  <c r="N28" i="39"/>
  <c r="J28" i="39"/>
  <c r="M28" i="39"/>
  <c r="I28" i="39"/>
  <c r="L28" i="39"/>
  <c r="K28" i="39"/>
  <c r="O28" i="39"/>
  <c r="E28" i="39"/>
  <c r="H28" i="39"/>
  <c r="G28" i="39"/>
  <c r="N32" i="39"/>
  <c r="J32" i="39"/>
  <c r="M32" i="39"/>
  <c r="I32" i="39"/>
  <c r="L32" i="39"/>
  <c r="K32" i="39"/>
  <c r="O32" i="39"/>
  <c r="E32" i="39"/>
  <c r="H32" i="39"/>
  <c r="G32" i="39"/>
  <c r="N36" i="39"/>
  <c r="J36" i="39"/>
  <c r="M36" i="39"/>
  <c r="I36" i="39"/>
  <c r="L36" i="39"/>
  <c r="K36" i="39"/>
  <c r="O36" i="39"/>
  <c r="E36" i="39"/>
  <c r="H36" i="39"/>
  <c r="G36" i="39"/>
  <c r="N40" i="39"/>
  <c r="J40" i="39"/>
  <c r="M40" i="39"/>
  <c r="I40" i="39"/>
  <c r="L40" i="39"/>
  <c r="K40" i="39"/>
  <c r="O40" i="39"/>
  <c r="E40" i="39"/>
  <c r="H40" i="39"/>
  <c r="G40" i="39"/>
  <c r="N44" i="39"/>
  <c r="J44" i="39"/>
  <c r="M44" i="39"/>
  <c r="I44" i="39"/>
  <c r="L44" i="39"/>
  <c r="K44" i="39"/>
  <c r="O44" i="39"/>
  <c r="E44" i="39"/>
  <c r="H44" i="39"/>
  <c r="G44" i="39"/>
  <c r="N48" i="39"/>
  <c r="J48" i="39"/>
  <c r="M48" i="39"/>
  <c r="I48" i="39"/>
  <c r="L48" i="39"/>
  <c r="K48" i="39"/>
  <c r="O48" i="39"/>
  <c r="E48" i="39"/>
  <c r="H48" i="39"/>
  <c r="G48" i="39"/>
  <c r="N52" i="39"/>
  <c r="J52" i="39"/>
  <c r="M52" i="39"/>
  <c r="I52" i="39"/>
  <c r="L52" i="39"/>
  <c r="K52" i="39"/>
  <c r="O52" i="39"/>
  <c r="E52" i="39"/>
  <c r="H52" i="39"/>
  <c r="G52" i="39"/>
  <c r="N56" i="39"/>
  <c r="J56" i="39"/>
  <c r="M56" i="39"/>
  <c r="I56" i="39"/>
  <c r="L56" i="39"/>
  <c r="K56" i="39"/>
  <c r="O56" i="39"/>
  <c r="E56" i="39"/>
  <c r="H56" i="39"/>
  <c r="G56" i="39"/>
  <c r="N60" i="39"/>
  <c r="J60" i="39"/>
  <c r="M60" i="39"/>
  <c r="I60" i="39"/>
  <c r="L60" i="39"/>
  <c r="K60" i="39"/>
  <c r="O60" i="39"/>
  <c r="E60" i="39"/>
  <c r="H60" i="39"/>
  <c r="G60" i="39"/>
  <c r="M64" i="39"/>
  <c r="I64" i="39"/>
  <c r="K64" i="39"/>
  <c r="N64" i="39"/>
  <c r="L64" i="39"/>
  <c r="J64" i="39"/>
  <c r="O64" i="39"/>
  <c r="E64" i="39"/>
  <c r="H64" i="39"/>
  <c r="G64" i="39"/>
  <c r="M68" i="39"/>
  <c r="I68" i="39"/>
  <c r="K68" i="39"/>
  <c r="N68" i="39"/>
  <c r="L68" i="39"/>
  <c r="J68" i="39"/>
  <c r="O68" i="39"/>
  <c r="E68" i="39"/>
  <c r="H68" i="39"/>
  <c r="G68" i="39"/>
  <c r="M72" i="39"/>
  <c r="I72" i="39"/>
  <c r="K72" i="39"/>
  <c r="N72" i="39"/>
  <c r="L72" i="39"/>
  <c r="J72" i="39"/>
  <c r="O72" i="39"/>
  <c r="E72" i="39"/>
  <c r="H72" i="39"/>
  <c r="G72" i="39"/>
  <c r="M76" i="39"/>
  <c r="I76" i="39"/>
  <c r="K76" i="39"/>
  <c r="N76" i="39"/>
  <c r="L76" i="39"/>
  <c r="J76" i="39"/>
  <c r="O76" i="39"/>
  <c r="E76" i="39"/>
  <c r="H76" i="39"/>
  <c r="G76" i="39"/>
  <c r="M80" i="39"/>
  <c r="I80" i="39"/>
  <c r="K80" i="39"/>
  <c r="N80" i="39"/>
  <c r="L80" i="39"/>
  <c r="J80" i="39"/>
  <c r="O80" i="39"/>
  <c r="E80" i="39"/>
  <c r="H80" i="39"/>
  <c r="G80" i="39"/>
  <c r="M84" i="39"/>
  <c r="I84" i="39"/>
  <c r="K84" i="39"/>
  <c r="N84" i="39"/>
  <c r="L84" i="39"/>
  <c r="J84" i="39"/>
  <c r="O84" i="39"/>
  <c r="E84" i="39"/>
  <c r="H84" i="39"/>
  <c r="G84" i="39"/>
  <c r="AD7" i="39"/>
  <c r="Z7" i="39"/>
  <c r="AC7" i="39"/>
  <c r="AB7" i="39"/>
  <c r="AE7" i="39"/>
  <c r="U7" i="39"/>
  <c r="AA7" i="39"/>
  <c r="X7" i="39"/>
  <c r="W7" i="39"/>
  <c r="Y7" i="39"/>
  <c r="AD11" i="39"/>
  <c r="Z11" i="39"/>
  <c r="AA11" i="39"/>
  <c r="Y11" i="39"/>
  <c r="AE11" i="39"/>
  <c r="U11" i="39"/>
  <c r="AC11" i="39"/>
  <c r="X11" i="39"/>
  <c r="W11" i="39"/>
  <c r="AB11" i="39"/>
  <c r="AD15" i="39"/>
  <c r="Z15" i="39"/>
  <c r="AC15" i="39"/>
  <c r="AB15" i="39"/>
  <c r="AE15" i="39"/>
  <c r="U15" i="39"/>
  <c r="AA15" i="39"/>
  <c r="X15" i="39"/>
  <c r="W15" i="39"/>
  <c r="Y15" i="39"/>
  <c r="AD19" i="39"/>
  <c r="Z19" i="39"/>
  <c r="AA19" i="39"/>
  <c r="Y19" i="39"/>
  <c r="AE19" i="39"/>
  <c r="U19" i="39"/>
  <c r="AC19" i="39"/>
  <c r="X19" i="39"/>
  <c r="AB19" i="39"/>
  <c r="W19" i="39"/>
  <c r="AD23" i="39"/>
  <c r="Z23" i="39"/>
  <c r="AC23" i="39"/>
  <c r="AB23" i="39"/>
  <c r="AE23" i="39"/>
  <c r="U23" i="39"/>
  <c r="AA23" i="39"/>
  <c r="X23" i="39"/>
  <c r="Y23" i="39"/>
  <c r="W23" i="39"/>
  <c r="AD27" i="39"/>
  <c r="Z27" i="39"/>
  <c r="AA27" i="39"/>
  <c r="Y27" i="39"/>
  <c r="AE27" i="39"/>
  <c r="U27" i="39"/>
  <c r="AC27" i="39"/>
  <c r="X27" i="39"/>
  <c r="AB27" i="39"/>
  <c r="W27" i="39"/>
  <c r="S31" i="39"/>
  <c r="AD31" i="39"/>
  <c r="Z31" i="39"/>
  <c r="AC31" i="39"/>
  <c r="AB31" i="39"/>
  <c r="AE31" i="39"/>
  <c r="U31" i="39"/>
  <c r="AA31" i="39"/>
  <c r="X31" i="39"/>
  <c r="Y31" i="39"/>
  <c r="W31" i="39"/>
  <c r="AB35" i="39"/>
  <c r="AD35" i="39"/>
  <c r="Z35" i="39"/>
  <c r="AA35" i="39"/>
  <c r="Y35" i="39"/>
  <c r="AE35" i="39"/>
  <c r="U35" i="39"/>
  <c r="X35" i="39"/>
  <c r="AC35" i="39"/>
  <c r="W35" i="39"/>
  <c r="AB39" i="39"/>
  <c r="AD39" i="39"/>
  <c r="Z39" i="39"/>
  <c r="AA39" i="39"/>
  <c r="Y39" i="39"/>
  <c r="AE39" i="39"/>
  <c r="U39" i="39"/>
  <c r="X39" i="39"/>
  <c r="AC39" i="39"/>
  <c r="W39" i="39"/>
  <c r="AB43" i="39"/>
  <c r="AD43" i="39"/>
  <c r="Z43" i="39"/>
  <c r="AA43" i="39"/>
  <c r="Y43" i="39"/>
  <c r="AE43" i="39"/>
  <c r="U43" i="39"/>
  <c r="X43" i="39"/>
  <c r="W43" i="39"/>
  <c r="AC43" i="39"/>
  <c r="AB47" i="39"/>
  <c r="AD47" i="39"/>
  <c r="Z47" i="39"/>
  <c r="AA47" i="39"/>
  <c r="Y47" i="39"/>
  <c r="AE47" i="39"/>
  <c r="U47" i="39"/>
  <c r="X47" i="39"/>
  <c r="W47" i="39"/>
  <c r="AC47" i="39"/>
  <c r="AA51" i="39"/>
  <c r="AC51" i="39"/>
  <c r="Z51" i="39"/>
  <c r="AB51" i="39"/>
  <c r="Y51" i="39"/>
  <c r="AE51" i="39"/>
  <c r="U51" i="39"/>
  <c r="X51" i="39"/>
  <c r="AD51" i="39"/>
  <c r="W51" i="39"/>
  <c r="AA55" i="39"/>
  <c r="Z55" i="39"/>
  <c r="AD55" i="39"/>
  <c r="Y55" i="39"/>
  <c r="AC55" i="39"/>
  <c r="AE55" i="39"/>
  <c r="U55" i="39"/>
  <c r="AB55" i="39"/>
  <c r="X55" i="39"/>
  <c r="W55" i="39"/>
  <c r="AA59" i="39"/>
  <c r="AC59" i="39"/>
  <c r="AB59" i="39"/>
  <c r="Z59" i="39"/>
  <c r="AD59" i="39"/>
  <c r="AE59" i="39"/>
  <c r="U59" i="39"/>
  <c r="Y59" i="39"/>
  <c r="X59" i="39"/>
  <c r="W59" i="39"/>
  <c r="AA63" i="39"/>
  <c r="Z63" i="39"/>
  <c r="AD63" i="39"/>
  <c r="Y63" i="39"/>
  <c r="AC63" i="39"/>
  <c r="AB63" i="39"/>
  <c r="AE63" i="39"/>
  <c r="U63" i="39"/>
  <c r="X63" i="39"/>
  <c r="W63" i="39"/>
  <c r="AA67" i="39"/>
  <c r="AC67" i="39"/>
  <c r="AB67" i="39"/>
  <c r="Z67" i="39"/>
  <c r="AD67" i="39"/>
  <c r="Y67" i="39"/>
  <c r="AE67" i="39"/>
  <c r="U67" i="39"/>
  <c r="X67" i="39"/>
  <c r="W67" i="39"/>
  <c r="AA71" i="39"/>
  <c r="Z71" i="39"/>
  <c r="AD71" i="39"/>
  <c r="Y71" i="39"/>
  <c r="AC71" i="39"/>
  <c r="AB71" i="39"/>
  <c r="AE71" i="39"/>
  <c r="U71" i="39"/>
  <c r="X71" i="39"/>
  <c r="W71" i="39"/>
  <c r="AA75" i="39"/>
  <c r="AC75" i="39"/>
  <c r="AB75" i="39"/>
  <c r="Z75" i="39"/>
  <c r="Y75" i="39"/>
  <c r="AE75" i="39"/>
  <c r="U75" i="39"/>
  <c r="X75" i="39"/>
  <c r="AD75" i="39"/>
  <c r="W75" i="39"/>
  <c r="AA79" i="39"/>
  <c r="Z79" i="39"/>
  <c r="AD79" i="39"/>
  <c r="Y79" i="39"/>
  <c r="AC79" i="39"/>
  <c r="AE79" i="39"/>
  <c r="U79" i="39"/>
  <c r="X79" i="39"/>
  <c r="AB79" i="39"/>
  <c r="W79" i="39"/>
  <c r="AA83" i="39"/>
  <c r="AC83" i="39"/>
  <c r="AB83" i="39"/>
  <c r="Z83" i="39"/>
  <c r="AE83" i="39"/>
  <c r="U83" i="39"/>
  <c r="AD83" i="39"/>
  <c r="X83" i="39"/>
  <c r="Y83" i="39"/>
  <c r="W83" i="39"/>
  <c r="N5" i="38"/>
  <c r="J5" i="38"/>
  <c r="M5" i="38"/>
  <c r="I5" i="38"/>
  <c r="L5" i="38"/>
  <c r="K5" i="38"/>
  <c r="H5" i="38"/>
  <c r="G5" i="38"/>
  <c r="O5" i="38"/>
  <c r="E5" i="38"/>
  <c r="N9" i="38"/>
  <c r="J9" i="38"/>
  <c r="M9" i="38"/>
  <c r="I9" i="38"/>
  <c r="L9" i="38"/>
  <c r="K9" i="38"/>
  <c r="H9" i="38"/>
  <c r="G9" i="38"/>
  <c r="E9" i="38"/>
  <c r="O9" i="38"/>
  <c r="N13" i="38"/>
  <c r="J13" i="38"/>
  <c r="M13" i="38"/>
  <c r="I13" i="38"/>
  <c r="L13" i="38"/>
  <c r="K13" i="38"/>
  <c r="H13" i="38"/>
  <c r="G13" i="38"/>
  <c r="O13" i="38"/>
  <c r="E13" i="38"/>
  <c r="L17" i="38"/>
  <c r="N17" i="38"/>
  <c r="J17" i="38"/>
  <c r="M17" i="38"/>
  <c r="K17" i="38"/>
  <c r="I17" i="38"/>
  <c r="H17" i="38"/>
  <c r="G17" i="38"/>
  <c r="O17" i="38"/>
  <c r="E17" i="38"/>
  <c r="L21" i="38"/>
  <c r="N21" i="38"/>
  <c r="J21" i="38"/>
  <c r="M21" i="38"/>
  <c r="K21" i="38"/>
  <c r="I21" i="38"/>
  <c r="H21" i="38"/>
  <c r="G21" i="38"/>
  <c r="O21" i="38"/>
  <c r="E21" i="38"/>
  <c r="L25" i="38"/>
  <c r="N25" i="38"/>
  <c r="J25" i="38"/>
  <c r="M25" i="38"/>
  <c r="K25" i="38"/>
  <c r="I25" i="38"/>
  <c r="H25" i="38"/>
  <c r="G25" i="38"/>
  <c r="E25" i="38"/>
  <c r="O25" i="38"/>
  <c r="L29" i="38"/>
  <c r="N29" i="38"/>
  <c r="J29" i="38"/>
  <c r="M29" i="38"/>
  <c r="K29" i="38"/>
  <c r="I29" i="38"/>
  <c r="H29" i="38"/>
  <c r="G29" i="38"/>
  <c r="O29" i="38"/>
  <c r="E29" i="38"/>
  <c r="L33" i="38"/>
  <c r="N33" i="38"/>
  <c r="J33" i="38"/>
  <c r="M33" i="38"/>
  <c r="K33" i="38"/>
  <c r="I33" i="38"/>
  <c r="H33" i="38"/>
  <c r="G33" i="38"/>
  <c r="O33" i="38"/>
  <c r="E33" i="38"/>
  <c r="L37" i="38"/>
  <c r="N37" i="38"/>
  <c r="J37" i="38"/>
  <c r="M37" i="38"/>
  <c r="K37" i="38"/>
  <c r="I37" i="38"/>
  <c r="H37" i="38"/>
  <c r="G37" i="38"/>
  <c r="O37" i="38"/>
  <c r="E37" i="38"/>
  <c r="M41" i="38"/>
  <c r="I41" i="38"/>
  <c r="L41" i="38"/>
  <c r="K41" i="38"/>
  <c r="N41" i="38"/>
  <c r="J41" i="38"/>
  <c r="H41" i="38"/>
  <c r="G41" i="38"/>
  <c r="E41" i="38"/>
  <c r="O41" i="38"/>
  <c r="M45" i="38"/>
  <c r="I45" i="38"/>
  <c r="L45" i="38"/>
  <c r="K45" i="38"/>
  <c r="N45" i="38"/>
  <c r="J45" i="38"/>
  <c r="H45" i="38"/>
  <c r="G45" i="38"/>
  <c r="O45" i="38"/>
  <c r="E45" i="38"/>
  <c r="M49" i="38"/>
  <c r="I49" i="38"/>
  <c r="L49" i="38"/>
  <c r="K49" i="38"/>
  <c r="N49" i="38"/>
  <c r="J49" i="38"/>
  <c r="H49" i="38"/>
  <c r="G49" i="38"/>
  <c r="O49" i="38"/>
  <c r="E49" i="38"/>
  <c r="M53" i="38"/>
  <c r="I53" i="38"/>
  <c r="L53" i="38"/>
  <c r="K53" i="38"/>
  <c r="N53" i="38"/>
  <c r="J53" i="38"/>
  <c r="H53" i="38"/>
  <c r="G53" i="38"/>
  <c r="O53" i="38"/>
  <c r="E53" i="38"/>
  <c r="M57" i="38"/>
  <c r="I57" i="38"/>
  <c r="L57" i="38"/>
  <c r="K57" i="38"/>
  <c r="N57" i="38"/>
  <c r="J57" i="38"/>
  <c r="H57" i="38"/>
  <c r="G57" i="38"/>
  <c r="E57" i="38"/>
  <c r="O57" i="38"/>
  <c r="M61" i="38"/>
  <c r="I61" i="38"/>
  <c r="L61" i="38"/>
  <c r="K61" i="38"/>
  <c r="N61" i="38"/>
  <c r="J61" i="38"/>
  <c r="H61" i="38"/>
  <c r="G61" i="38"/>
  <c r="O61" i="38"/>
  <c r="E61" i="38"/>
  <c r="M65" i="38"/>
  <c r="I65" i="38"/>
  <c r="L65" i="38"/>
  <c r="K65" i="38"/>
  <c r="N65" i="38"/>
  <c r="J65" i="38"/>
  <c r="H65" i="38"/>
  <c r="G65" i="38"/>
  <c r="O65" i="38"/>
  <c r="E65" i="38"/>
  <c r="M69" i="38"/>
  <c r="I69" i="38"/>
  <c r="L69" i="38"/>
  <c r="K69" i="38"/>
  <c r="N69" i="38"/>
  <c r="J69" i="38"/>
  <c r="H69" i="38"/>
  <c r="G69" i="38"/>
  <c r="O69" i="38"/>
  <c r="E69" i="38"/>
  <c r="M73" i="38"/>
  <c r="I73" i="38"/>
  <c r="L73" i="38"/>
  <c r="K73" i="38"/>
  <c r="N73" i="38"/>
  <c r="J73" i="38"/>
  <c r="H73" i="38"/>
  <c r="G73" i="38"/>
  <c r="E73" i="38"/>
  <c r="O73" i="38"/>
  <c r="M77" i="38"/>
  <c r="I77" i="38"/>
  <c r="L77" i="38"/>
  <c r="K77" i="38"/>
  <c r="N77" i="38"/>
  <c r="J77" i="38"/>
  <c r="H77" i="38"/>
  <c r="G77" i="38"/>
  <c r="O77" i="38"/>
  <c r="E77" i="38"/>
  <c r="M81" i="38"/>
  <c r="I81" i="38"/>
  <c r="L81" i="38"/>
  <c r="K81" i="38"/>
  <c r="N81" i="38"/>
  <c r="J81" i="38"/>
  <c r="H81" i="38"/>
  <c r="G81" i="38"/>
  <c r="O81" i="38"/>
  <c r="E81" i="38"/>
  <c r="AA5" i="38"/>
  <c r="AB5" i="38"/>
  <c r="Z5" i="38"/>
  <c r="AD5" i="38"/>
  <c r="Y5" i="38"/>
  <c r="AC5" i="38"/>
  <c r="X5" i="38"/>
  <c r="W5" i="38"/>
  <c r="AE5" i="38"/>
  <c r="U5" i="38"/>
  <c r="AA9" i="38"/>
  <c r="AD9" i="38"/>
  <c r="Y9" i="38"/>
  <c r="AC9" i="38"/>
  <c r="AB9" i="38"/>
  <c r="Z9" i="38"/>
  <c r="X9" i="38"/>
  <c r="W9" i="38"/>
  <c r="U9" i="38"/>
  <c r="AE9" i="38"/>
  <c r="AA13" i="38"/>
  <c r="AD13" i="38"/>
  <c r="Z13" i="38"/>
  <c r="Y13" i="38"/>
  <c r="AC13" i="38"/>
  <c r="AB13" i="38"/>
  <c r="X13" i="38"/>
  <c r="W13" i="38"/>
  <c r="AE13" i="38"/>
  <c r="U13" i="38"/>
  <c r="AA17" i="38"/>
  <c r="AD17" i="38"/>
  <c r="Z17" i="38"/>
  <c r="Y17" i="38"/>
  <c r="AC17" i="38"/>
  <c r="X17" i="38"/>
  <c r="AB17" i="38"/>
  <c r="W17" i="38"/>
  <c r="AE17" i="38"/>
  <c r="U17" i="38"/>
  <c r="S21" i="38"/>
  <c r="AA21" i="38"/>
  <c r="AD21" i="38"/>
  <c r="Z21" i="38"/>
  <c r="Y21" i="38"/>
  <c r="AC21" i="38"/>
  <c r="X21" i="38"/>
  <c r="W21" i="38"/>
  <c r="AB21" i="38"/>
  <c r="AE21" i="38"/>
  <c r="U21" i="38"/>
  <c r="AA25" i="38"/>
  <c r="AD25" i="38"/>
  <c r="Z25" i="38"/>
  <c r="Y25" i="38"/>
  <c r="AC25" i="38"/>
  <c r="X25" i="38"/>
  <c r="W25" i="38"/>
  <c r="U25" i="38"/>
  <c r="AB25" i="38"/>
  <c r="AE25" i="38"/>
  <c r="AA29" i="38"/>
  <c r="AD29" i="38"/>
  <c r="Z29" i="38"/>
  <c r="Y29" i="38"/>
  <c r="AC29" i="38"/>
  <c r="AB29" i="38"/>
  <c r="X29" i="38"/>
  <c r="W29" i="38"/>
  <c r="AE29" i="38"/>
  <c r="U29" i="38"/>
  <c r="AA33" i="38"/>
  <c r="AD33" i="38"/>
  <c r="Z33" i="38"/>
  <c r="Y33" i="38"/>
  <c r="AC33" i="38"/>
  <c r="X33" i="38"/>
  <c r="AB33" i="38"/>
  <c r="W33" i="38"/>
  <c r="AE33" i="38"/>
  <c r="U33" i="38"/>
  <c r="AA37" i="38"/>
  <c r="AD37" i="38"/>
  <c r="Z37" i="38"/>
  <c r="Y37" i="38"/>
  <c r="AC37" i="38"/>
  <c r="X37" i="38"/>
  <c r="W37" i="38"/>
  <c r="AB37" i="38"/>
  <c r="AE37" i="38"/>
  <c r="U37" i="38"/>
  <c r="AA41" i="38"/>
  <c r="AD41" i="38"/>
  <c r="Z41" i="38"/>
  <c r="Y41" i="38"/>
  <c r="AC41" i="38"/>
  <c r="X41" i="38"/>
  <c r="W41" i="38"/>
  <c r="U41" i="38"/>
  <c r="AB41" i="38"/>
  <c r="AE41" i="38"/>
  <c r="AA45" i="38"/>
  <c r="AD45" i="38"/>
  <c r="Z45" i="38"/>
  <c r="Y45" i="38"/>
  <c r="AC45" i="38"/>
  <c r="AB45" i="38"/>
  <c r="X45" i="38"/>
  <c r="W45" i="38"/>
  <c r="AE45" i="38"/>
  <c r="U45" i="38"/>
  <c r="AA49" i="38"/>
  <c r="AD49" i="38"/>
  <c r="Z49" i="38"/>
  <c r="Y49" i="38"/>
  <c r="AC49" i="38"/>
  <c r="X49" i="38"/>
  <c r="AB49" i="38"/>
  <c r="W49" i="38"/>
  <c r="AE49" i="38"/>
  <c r="U49" i="38"/>
  <c r="AA53" i="38"/>
  <c r="AD53" i="38"/>
  <c r="Z53" i="38"/>
  <c r="Y53" i="38"/>
  <c r="AC53" i="38"/>
  <c r="X53" i="38"/>
  <c r="W53" i="38"/>
  <c r="AB53" i="38"/>
  <c r="AE53" i="38"/>
  <c r="U53" i="38"/>
  <c r="AA57" i="38"/>
  <c r="AD57" i="38"/>
  <c r="Z57" i="38"/>
  <c r="Y57" i="38"/>
  <c r="AC57" i="38"/>
  <c r="X57" i="38"/>
  <c r="W57" i="38"/>
  <c r="AB57" i="38"/>
  <c r="U57" i="38"/>
  <c r="AE57" i="38"/>
  <c r="AA61" i="38"/>
  <c r="AD61" i="38"/>
  <c r="Z61" i="38"/>
  <c r="Y61" i="38"/>
  <c r="AC61" i="38"/>
  <c r="AB61" i="38"/>
  <c r="X61" i="38"/>
  <c r="W61" i="38"/>
  <c r="AE61" i="38"/>
  <c r="U61" i="38"/>
  <c r="AA65" i="38"/>
  <c r="AD65" i="38"/>
  <c r="Z65" i="38"/>
  <c r="Y65" i="38"/>
  <c r="AC65" i="38"/>
  <c r="X65" i="38"/>
  <c r="AB65" i="38"/>
  <c r="W65" i="38"/>
  <c r="AE65" i="38"/>
  <c r="U65" i="38"/>
  <c r="AA69" i="38"/>
  <c r="AD69" i="38"/>
  <c r="Z69" i="38"/>
  <c r="Y69" i="38"/>
  <c r="AC69" i="38"/>
  <c r="X69" i="38"/>
  <c r="W69" i="38"/>
  <c r="AB69" i="38"/>
  <c r="AE69" i="38"/>
  <c r="U69" i="38"/>
  <c r="AA73" i="38"/>
  <c r="AD73" i="38"/>
  <c r="Z73" i="38"/>
  <c r="Y73" i="38"/>
  <c r="AC73" i="38"/>
  <c r="X73" i="38"/>
  <c r="W73" i="38"/>
  <c r="U73" i="38"/>
  <c r="AB73" i="38"/>
  <c r="AE73" i="38"/>
  <c r="AC77" i="38"/>
  <c r="Y77" i="38"/>
  <c r="AA77" i="38"/>
  <c r="AD77" i="38"/>
  <c r="AB77" i="38"/>
  <c r="Z77" i="38"/>
  <c r="X77" i="38"/>
  <c r="W77" i="38"/>
  <c r="AE77" i="38"/>
  <c r="U77" i="38"/>
  <c r="AC81" i="38"/>
  <c r="Y81" i="38"/>
  <c r="AA81" i="38"/>
  <c r="AD81" i="38"/>
  <c r="AB81" i="38"/>
  <c r="Z81" i="38"/>
  <c r="X81" i="38"/>
  <c r="W81" i="38"/>
  <c r="AE81" i="38"/>
  <c r="U81" i="38"/>
  <c r="AA5" i="37"/>
  <c r="AC5" i="37"/>
  <c r="Y5" i="37"/>
  <c r="Z5" i="37"/>
  <c r="AD5" i="37"/>
  <c r="AB5" i="37"/>
  <c r="X5" i="37"/>
  <c r="W5" i="37"/>
  <c r="AE5" i="37"/>
  <c r="U5" i="37"/>
  <c r="AB9" i="37"/>
  <c r="AA9" i="37"/>
  <c r="AD9" i="37"/>
  <c r="Z9" i="37"/>
  <c r="AC9" i="37"/>
  <c r="Y9" i="37"/>
  <c r="X9" i="37"/>
  <c r="W9" i="37"/>
  <c r="AE9" i="37"/>
  <c r="U9" i="37"/>
  <c r="AB13" i="37"/>
  <c r="AA13" i="37"/>
  <c r="AD13" i="37"/>
  <c r="Z13" i="37"/>
  <c r="AC13" i="37"/>
  <c r="Y13" i="37"/>
  <c r="X13" i="37"/>
  <c r="W13" i="37"/>
  <c r="AE13" i="37"/>
  <c r="U13" i="37"/>
  <c r="AB17" i="37"/>
  <c r="AA17" i="37"/>
  <c r="AD17" i="37"/>
  <c r="Z17" i="37"/>
  <c r="AC17" i="37"/>
  <c r="Y17" i="37"/>
  <c r="X17" i="37"/>
  <c r="W17" i="37"/>
  <c r="AE17" i="37"/>
  <c r="U17" i="37"/>
  <c r="AB21" i="37"/>
  <c r="AA21" i="37"/>
  <c r="AD21" i="37"/>
  <c r="Z21" i="37"/>
  <c r="AC21" i="37"/>
  <c r="Y21" i="37"/>
  <c r="X21" i="37"/>
  <c r="W21" i="37"/>
  <c r="AE21" i="37"/>
  <c r="U21" i="37"/>
  <c r="AB25" i="37"/>
  <c r="AA25" i="37"/>
  <c r="AD25" i="37"/>
  <c r="Z25" i="37"/>
  <c r="AC25" i="37"/>
  <c r="Y25" i="37"/>
  <c r="X25" i="37"/>
  <c r="W25" i="37"/>
  <c r="AE25" i="37"/>
  <c r="U25" i="37"/>
  <c r="AA29" i="37"/>
  <c r="AC29" i="37"/>
  <c r="Y29" i="37"/>
  <c r="AB29" i="37"/>
  <c r="Z29" i="37"/>
  <c r="AD29" i="37"/>
  <c r="W29" i="37"/>
  <c r="X29" i="37"/>
  <c r="U29" i="37"/>
  <c r="AE29" i="37"/>
  <c r="AA33" i="37"/>
  <c r="AC33" i="37"/>
  <c r="Y33" i="37"/>
  <c r="AB33" i="37"/>
  <c r="Z33" i="37"/>
  <c r="AD33" i="37"/>
  <c r="W33" i="37"/>
  <c r="AE33" i="37"/>
  <c r="X33" i="37"/>
  <c r="U33" i="37"/>
  <c r="AA37" i="37"/>
  <c r="AC37" i="37"/>
  <c r="Y37" i="37"/>
  <c r="AB37" i="37"/>
  <c r="Z37" i="37"/>
  <c r="AD37" i="37"/>
  <c r="X37" i="37"/>
  <c r="W37" i="37"/>
  <c r="AE37" i="37"/>
  <c r="U37" i="37"/>
  <c r="AA41" i="37"/>
  <c r="AC41" i="37"/>
  <c r="Y41" i="37"/>
  <c r="AB41" i="37"/>
  <c r="Z41" i="37"/>
  <c r="AD41" i="37"/>
  <c r="X41" i="37"/>
  <c r="W41" i="37"/>
  <c r="U41" i="37"/>
  <c r="AE41" i="37"/>
  <c r="AA45" i="37"/>
  <c r="AC45" i="37"/>
  <c r="Y45" i="37"/>
  <c r="AB45" i="37"/>
  <c r="Z45" i="37"/>
  <c r="AD45" i="37"/>
  <c r="X45" i="37"/>
  <c r="W45" i="37"/>
  <c r="AE45" i="37"/>
  <c r="U45" i="37"/>
  <c r="AA49" i="37"/>
  <c r="AD49" i="37"/>
  <c r="AC49" i="37"/>
  <c r="Y49" i="37"/>
  <c r="AB49" i="37"/>
  <c r="Z49" i="37"/>
  <c r="X49" i="37"/>
  <c r="W49" i="37"/>
  <c r="AE49" i="37"/>
  <c r="U49" i="37"/>
  <c r="AB53" i="37"/>
  <c r="AA53" i="37"/>
  <c r="AD53" i="37"/>
  <c r="Z53" i="37"/>
  <c r="AC53" i="37"/>
  <c r="Y53" i="37"/>
  <c r="X53" i="37"/>
  <c r="W53" i="37"/>
  <c r="AE53" i="37"/>
  <c r="U53" i="37"/>
  <c r="AB57" i="37"/>
  <c r="AA57" i="37"/>
  <c r="AD57" i="37"/>
  <c r="Z57" i="37"/>
  <c r="AC57" i="37"/>
  <c r="Y57" i="37"/>
  <c r="X57" i="37"/>
  <c r="W57" i="37"/>
  <c r="U57" i="37"/>
  <c r="AE57" i="37"/>
  <c r="AB61" i="37"/>
  <c r="AA61" i="37"/>
  <c r="AD61" i="37"/>
  <c r="Z61" i="37"/>
  <c r="AC61" i="37"/>
  <c r="Y61" i="37"/>
  <c r="X61" i="37"/>
  <c r="W61" i="37"/>
  <c r="AE61" i="37"/>
  <c r="U61" i="37"/>
  <c r="AB65" i="37"/>
  <c r="AA65" i="37"/>
  <c r="AD65" i="37"/>
  <c r="Z65" i="37"/>
  <c r="AC65" i="37"/>
  <c r="Y65" i="37"/>
  <c r="X65" i="37"/>
  <c r="W65" i="37"/>
  <c r="AE65" i="37"/>
  <c r="U65" i="37"/>
  <c r="AB69" i="37"/>
  <c r="AA69" i="37"/>
  <c r="AD69" i="37"/>
  <c r="Z69" i="37"/>
  <c r="AC69" i="37"/>
  <c r="Y69" i="37"/>
  <c r="X69" i="37"/>
  <c r="W69" i="37"/>
  <c r="AE69" i="37"/>
  <c r="U69" i="37"/>
  <c r="AB73" i="37"/>
  <c r="AA73" i="37"/>
  <c r="AD73" i="37"/>
  <c r="Z73" i="37"/>
  <c r="AC73" i="37"/>
  <c r="Y73" i="37"/>
  <c r="X73" i="37"/>
  <c r="W73" i="37"/>
  <c r="U73" i="37"/>
  <c r="AE73" i="37"/>
  <c r="AB77" i="37"/>
  <c r="AA77" i="37"/>
  <c r="AD77" i="37"/>
  <c r="Z77" i="37"/>
  <c r="AC77" i="37"/>
  <c r="Y77" i="37"/>
  <c r="X77" i="37"/>
  <c r="W77" i="37"/>
  <c r="AE77" i="37"/>
  <c r="U77" i="37"/>
  <c r="AB81" i="37"/>
  <c r="AA81" i="37"/>
  <c r="AD81" i="37"/>
  <c r="Z81" i="37"/>
  <c r="AC81" i="37"/>
  <c r="Y81" i="37"/>
  <c r="X81" i="37"/>
  <c r="W81" i="37"/>
  <c r="AE81" i="37"/>
  <c r="U81" i="37"/>
  <c r="M5" i="37"/>
  <c r="I5" i="37"/>
  <c r="K5" i="37"/>
  <c r="N5" i="37"/>
  <c r="L5" i="37"/>
  <c r="J5" i="37"/>
  <c r="G5" i="37"/>
  <c r="O5" i="37"/>
  <c r="E5" i="37"/>
  <c r="H5" i="37"/>
  <c r="M9" i="37"/>
  <c r="I9" i="37"/>
  <c r="K9" i="37"/>
  <c r="N9" i="37"/>
  <c r="L9" i="37"/>
  <c r="J9" i="37"/>
  <c r="G9" i="37"/>
  <c r="O9" i="37"/>
  <c r="E9" i="37"/>
  <c r="H9" i="37"/>
  <c r="M13" i="37"/>
  <c r="I13" i="37"/>
  <c r="K13" i="37"/>
  <c r="N13" i="37"/>
  <c r="L13" i="37"/>
  <c r="J13" i="37"/>
  <c r="G13" i="37"/>
  <c r="O13" i="37"/>
  <c r="E13" i="37"/>
  <c r="H13" i="37"/>
  <c r="N17" i="37"/>
  <c r="J17" i="37"/>
  <c r="M17" i="37"/>
  <c r="I17" i="37"/>
  <c r="L17" i="37"/>
  <c r="K17" i="37"/>
  <c r="G17" i="37"/>
  <c r="O17" i="37"/>
  <c r="E17" i="37"/>
  <c r="H17" i="37"/>
  <c r="N21" i="37"/>
  <c r="J21" i="37"/>
  <c r="M21" i="37"/>
  <c r="I21" i="37"/>
  <c r="L21" i="37"/>
  <c r="K21" i="37"/>
  <c r="G21" i="37"/>
  <c r="O21" i="37"/>
  <c r="E21" i="37"/>
  <c r="H21" i="37"/>
  <c r="N25" i="37"/>
  <c r="J25" i="37"/>
  <c r="M25" i="37"/>
  <c r="I25" i="37"/>
  <c r="L25" i="37"/>
  <c r="K25" i="37"/>
  <c r="G25" i="37"/>
  <c r="O25" i="37"/>
  <c r="E25" i="37"/>
  <c r="H25" i="37"/>
  <c r="N29" i="37"/>
  <c r="J29" i="37"/>
  <c r="M29" i="37"/>
  <c r="I29" i="37"/>
  <c r="L29" i="37"/>
  <c r="K29" i="37"/>
  <c r="G29" i="37"/>
  <c r="O29" i="37"/>
  <c r="E29" i="37"/>
  <c r="H29" i="37"/>
  <c r="N33" i="37"/>
  <c r="J33" i="37"/>
  <c r="M33" i="37"/>
  <c r="I33" i="37"/>
  <c r="L33" i="37"/>
  <c r="K33" i="37"/>
  <c r="G33" i="37"/>
  <c r="O33" i="37"/>
  <c r="E33" i="37"/>
  <c r="H33" i="37"/>
  <c r="N37" i="37"/>
  <c r="J37" i="37"/>
  <c r="M37" i="37"/>
  <c r="I37" i="37"/>
  <c r="L37" i="37"/>
  <c r="K37" i="37"/>
  <c r="G37" i="37"/>
  <c r="O37" i="37"/>
  <c r="E37" i="37"/>
  <c r="H37" i="37"/>
  <c r="N41" i="37"/>
  <c r="J41" i="37"/>
  <c r="M41" i="37"/>
  <c r="I41" i="37"/>
  <c r="L41" i="37"/>
  <c r="K41" i="37"/>
  <c r="G41" i="37"/>
  <c r="O41" i="37"/>
  <c r="E41" i="37"/>
  <c r="H41" i="37"/>
  <c r="N45" i="37"/>
  <c r="J45" i="37"/>
  <c r="M45" i="37"/>
  <c r="I45" i="37"/>
  <c r="L45" i="37"/>
  <c r="K45" i="37"/>
  <c r="G45" i="37"/>
  <c r="O45" i="37"/>
  <c r="E45" i="37"/>
  <c r="H45" i="37"/>
  <c r="N49" i="37"/>
  <c r="J49" i="37"/>
  <c r="M49" i="37"/>
  <c r="I49" i="37"/>
  <c r="L49" i="37"/>
  <c r="K49" i="37"/>
  <c r="G49" i="37"/>
  <c r="O49" i="37"/>
  <c r="E49" i="37"/>
  <c r="H49" i="37"/>
  <c r="N53" i="37"/>
  <c r="J53" i="37"/>
  <c r="M53" i="37"/>
  <c r="I53" i="37"/>
  <c r="L53" i="37"/>
  <c r="K53" i="37"/>
  <c r="G53" i="37"/>
  <c r="O53" i="37"/>
  <c r="E53" i="37"/>
  <c r="H53" i="37"/>
  <c r="N57" i="37"/>
  <c r="J57" i="37"/>
  <c r="M57" i="37"/>
  <c r="I57" i="37"/>
  <c r="L57" i="37"/>
  <c r="K57" i="37"/>
  <c r="G57" i="37"/>
  <c r="O57" i="37"/>
  <c r="E57" i="37"/>
  <c r="H57" i="37"/>
  <c r="N61" i="37"/>
  <c r="J61" i="37"/>
  <c r="M61" i="37"/>
  <c r="I61" i="37"/>
  <c r="L61" i="37"/>
  <c r="K61" i="37"/>
  <c r="G61" i="37"/>
  <c r="O61" i="37"/>
  <c r="E61" i="37"/>
  <c r="H61" i="37"/>
  <c r="N65" i="37"/>
  <c r="J65" i="37"/>
  <c r="M65" i="37"/>
  <c r="I65" i="37"/>
  <c r="L65" i="37"/>
  <c r="K65" i="37"/>
  <c r="G65" i="37"/>
  <c r="O65" i="37"/>
  <c r="E65" i="37"/>
  <c r="H65" i="37"/>
  <c r="N69" i="37"/>
  <c r="J69" i="37"/>
  <c r="M69" i="37"/>
  <c r="I69" i="37"/>
  <c r="L69" i="37"/>
  <c r="K69" i="37"/>
  <c r="H69" i="37"/>
  <c r="G69" i="37"/>
  <c r="O69" i="37"/>
  <c r="E69" i="37"/>
  <c r="N73" i="37"/>
  <c r="J73" i="37"/>
  <c r="M73" i="37"/>
  <c r="I73" i="37"/>
  <c r="L73" i="37"/>
  <c r="K73" i="37"/>
  <c r="H73" i="37"/>
  <c r="G73" i="37"/>
  <c r="E73" i="37"/>
  <c r="O73" i="37"/>
  <c r="N77" i="37"/>
  <c r="J77" i="37"/>
  <c r="M77" i="37"/>
  <c r="I77" i="37"/>
  <c r="L77" i="37"/>
  <c r="K77" i="37"/>
  <c r="H77" i="37"/>
  <c r="G77" i="37"/>
  <c r="O77" i="37"/>
  <c r="E77" i="37"/>
  <c r="N81" i="37"/>
  <c r="J81" i="37"/>
  <c r="M81" i="37"/>
  <c r="I81" i="37"/>
  <c r="L81" i="37"/>
  <c r="K81" i="37"/>
  <c r="H81" i="37"/>
  <c r="G81" i="37"/>
  <c r="O81" i="37"/>
  <c r="E81" i="37"/>
  <c r="M14" i="39"/>
  <c r="I14" i="39"/>
  <c r="K14" i="39"/>
  <c r="N14" i="39"/>
  <c r="L14" i="39"/>
  <c r="J14" i="39"/>
  <c r="G14" i="39"/>
  <c r="O14" i="39"/>
  <c r="E14" i="39"/>
  <c r="H14" i="39"/>
  <c r="M11" i="39"/>
  <c r="I11" i="39"/>
  <c r="L11" i="39"/>
  <c r="K11" i="39"/>
  <c r="N11" i="39"/>
  <c r="J11" i="39"/>
  <c r="O11" i="39"/>
  <c r="E11" i="39"/>
  <c r="H11" i="39"/>
  <c r="G11" i="39"/>
  <c r="L23" i="39"/>
  <c r="K23" i="39"/>
  <c r="N23" i="39"/>
  <c r="J23" i="39"/>
  <c r="M23" i="39"/>
  <c r="I23" i="39"/>
  <c r="O23" i="39"/>
  <c r="E23" i="39"/>
  <c r="H23" i="39"/>
  <c r="G23" i="39"/>
  <c r="M5" i="39"/>
  <c r="I5" i="39"/>
  <c r="L5" i="39"/>
  <c r="K5" i="39"/>
  <c r="N5" i="39"/>
  <c r="J5" i="39"/>
  <c r="H5" i="39"/>
  <c r="G5" i="39"/>
  <c r="O5" i="39"/>
  <c r="E5" i="39"/>
  <c r="M9" i="39"/>
  <c r="I9" i="39"/>
  <c r="L9" i="39"/>
  <c r="K9" i="39"/>
  <c r="N9" i="39"/>
  <c r="J9" i="39"/>
  <c r="H9" i="39"/>
  <c r="G9" i="39"/>
  <c r="E9" i="39"/>
  <c r="O9" i="39"/>
  <c r="K13" i="39"/>
  <c r="M13" i="39"/>
  <c r="I13" i="39"/>
  <c r="L13" i="39"/>
  <c r="J13" i="39"/>
  <c r="N13" i="39"/>
  <c r="H13" i="39"/>
  <c r="G13" i="39"/>
  <c r="O13" i="39"/>
  <c r="E13" i="39"/>
  <c r="K17" i="39"/>
  <c r="N17" i="39"/>
  <c r="M17" i="39"/>
  <c r="I17" i="39"/>
  <c r="L17" i="39"/>
  <c r="J17" i="39"/>
  <c r="H17" i="39"/>
  <c r="G17" i="39"/>
  <c r="O17" i="39"/>
  <c r="E17" i="39"/>
  <c r="L21" i="39"/>
  <c r="K21" i="39"/>
  <c r="N21" i="39"/>
  <c r="J21" i="39"/>
  <c r="M21" i="39"/>
  <c r="I21" i="39"/>
  <c r="H21" i="39"/>
  <c r="G21" i="39"/>
  <c r="O21" i="39"/>
  <c r="E21" i="39"/>
  <c r="L25" i="39"/>
  <c r="K25" i="39"/>
  <c r="N25" i="39"/>
  <c r="J25" i="39"/>
  <c r="M25" i="39"/>
  <c r="I25" i="39"/>
  <c r="H25" i="39"/>
  <c r="G25" i="39"/>
  <c r="E25" i="39"/>
  <c r="O25" i="39"/>
  <c r="L29" i="39"/>
  <c r="K29" i="39"/>
  <c r="N29" i="39"/>
  <c r="J29" i="39"/>
  <c r="M29" i="39"/>
  <c r="I29" i="39"/>
  <c r="H29" i="39"/>
  <c r="G29" i="39"/>
  <c r="O29" i="39"/>
  <c r="E29" i="39"/>
  <c r="L33" i="39"/>
  <c r="K33" i="39"/>
  <c r="N33" i="39"/>
  <c r="J33" i="39"/>
  <c r="M33" i="39"/>
  <c r="I33" i="39"/>
  <c r="H33" i="39"/>
  <c r="G33" i="39"/>
  <c r="O33" i="39"/>
  <c r="E33" i="39"/>
  <c r="L37" i="39"/>
  <c r="K37" i="39"/>
  <c r="N37" i="39"/>
  <c r="J37" i="39"/>
  <c r="M37" i="39"/>
  <c r="I37" i="39"/>
  <c r="H37" i="39"/>
  <c r="G37" i="39"/>
  <c r="O37" i="39"/>
  <c r="E37" i="39"/>
  <c r="L41" i="39"/>
  <c r="K41" i="39"/>
  <c r="N41" i="39"/>
  <c r="J41" i="39"/>
  <c r="M41" i="39"/>
  <c r="I41" i="39"/>
  <c r="H41" i="39"/>
  <c r="G41" i="39"/>
  <c r="E41" i="39"/>
  <c r="O41" i="39"/>
  <c r="L45" i="39"/>
  <c r="K45" i="39"/>
  <c r="N45" i="39"/>
  <c r="J45" i="39"/>
  <c r="M45" i="39"/>
  <c r="I45" i="39"/>
  <c r="H45" i="39"/>
  <c r="G45" i="39"/>
  <c r="O45" i="39"/>
  <c r="E45" i="39"/>
  <c r="L49" i="39"/>
  <c r="K49" i="39"/>
  <c r="N49" i="39"/>
  <c r="J49" i="39"/>
  <c r="M49" i="39"/>
  <c r="I49" i="39"/>
  <c r="H49" i="39"/>
  <c r="G49" i="39"/>
  <c r="O49" i="39"/>
  <c r="E49" i="39"/>
  <c r="L53" i="39"/>
  <c r="K53" i="39"/>
  <c r="N53" i="39"/>
  <c r="J53" i="39"/>
  <c r="M53" i="39"/>
  <c r="I53" i="39"/>
  <c r="H53" i="39"/>
  <c r="G53" i="39"/>
  <c r="O53" i="39"/>
  <c r="E53" i="39"/>
  <c r="L57" i="39"/>
  <c r="K57" i="39"/>
  <c r="N57" i="39"/>
  <c r="J57" i="39"/>
  <c r="M57" i="39"/>
  <c r="I57" i="39"/>
  <c r="H57" i="39"/>
  <c r="G57" i="39"/>
  <c r="E57" i="39"/>
  <c r="O57" i="39"/>
  <c r="L61" i="39"/>
  <c r="K61" i="39"/>
  <c r="N61" i="39"/>
  <c r="J61" i="39"/>
  <c r="M61" i="39"/>
  <c r="I61" i="39"/>
  <c r="H61" i="39"/>
  <c r="G61" i="39"/>
  <c r="O61" i="39"/>
  <c r="E61" i="39"/>
  <c r="K65" i="39"/>
  <c r="M65" i="39"/>
  <c r="I65" i="39"/>
  <c r="J65" i="39"/>
  <c r="N65" i="39"/>
  <c r="L65" i="39"/>
  <c r="H65" i="39"/>
  <c r="G65" i="39"/>
  <c r="O65" i="39"/>
  <c r="E65" i="39"/>
  <c r="K69" i="39"/>
  <c r="M69" i="39"/>
  <c r="I69" i="39"/>
  <c r="J69" i="39"/>
  <c r="N69" i="39"/>
  <c r="L69" i="39"/>
  <c r="H69" i="39"/>
  <c r="G69" i="39"/>
  <c r="O69" i="39"/>
  <c r="E69" i="39"/>
  <c r="K73" i="39"/>
  <c r="M73" i="39"/>
  <c r="I73" i="39"/>
  <c r="J73" i="39"/>
  <c r="N73" i="39"/>
  <c r="L73" i="39"/>
  <c r="H73" i="39"/>
  <c r="G73" i="39"/>
  <c r="E73" i="39"/>
  <c r="O73" i="39"/>
  <c r="K77" i="39"/>
  <c r="M77" i="39"/>
  <c r="I77" i="39"/>
  <c r="J77" i="39"/>
  <c r="N77" i="39"/>
  <c r="L77" i="39"/>
  <c r="H77" i="39"/>
  <c r="G77" i="39"/>
  <c r="O77" i="39"/>
  <c r="E77" i="39"/>
  <c r="K81" i="39"/>
  <c r="M81" i="39"/>
  <c r="I81" i="39"/>
  <c r="J81" i="39"/>
  <c r="N81" i="39"/>
  <c r="L81" i="39"/>
  <c r="H81" i="39"/>
  <c r="G81" i="39"/>
  <c r="O81" i="39"/>
  <c r="E81" i="39"/>
  <c r="AB8" i="39"/>
  <c r="AC8" i="39"/>
  <c r="AE8" i="39"/>
  <c r="U8" i="39"/>
  <c r="AA8" i="39"/>
  <c r="X8" i="39"/>
  <c r="Z8" i="39"/>
  <c r="W8" i="39"/>
  <c r="AD8" i="39"/>
  <c r="Y8" i="39"/>
  <c r="AB12" i="39"/>
  <c r="Z12" i="39"/>
  <c r="AE12" i="39"/>
  <c r="U12" i="39"/>
  <c r="AD12" i="39"/>
  <c r="Y12" i="39"/>
  <c r="X12" i="39"/>
  <c r="AC12" i="39"/>
  <c r="W12" i="39"/>
  <c r="AA12" i="39"/>
  <c r="AB16" i="39"/>
  <c r="AC16" i="39"/>
  <c r="AE16" i="39"/>
  <c r="U16" i="39"/>
  <c r="AA16" i="39"/>
  <c r="X16" i="39"/>
  <c r="Z16" i="39"/>
  <c r="W16" i="39"/>
  <c r="AD16" i="39"/>
  <c r="Y16" i="39"/>
  <c r="AB20" i="39"/>
  <c r="Z20" i="39"/>
  <c r="AE20" i="39"/>
  <c r="U20" i="39"/>
  <c r="AD20" i="39"/>
  <c r="Y20" i="39"/>
  <c r="X20" i="39"/>
  <c r="AC20" i="39"/>
  <c r="W20" i="39"/>
  <c r="AA20" i="39"/>
  <c r="AB24" i="39"/>
  <c r="AC24" i="39"/>
  <c r="AE24" i="39"/>
  <c r="U24" i="39"/>
  <c r="AA24" i="39"/>
  <c r="X24" i="39"/>
  <c r="Z24" i="39"/>
  <c r="W24" i="39"/>
  <c r="Y24" i="39"/>
  <c r="AD24" i="39"/>
  <c r="S28" i="39"/>
  <c r="AB28" i="39"/>
  <c r="Z28" i="39"/>
  <c r="AE28" i="39"/>
  <c r="U28" i="39"/>
  <c r="AD28" i="39"/>
  <c r="Y28" i="39"/>
  <c r="X28" i="39"/>
  <c r="AC28" i="39"/>
  <c r="W28" i="39"/>
  <c r="AA28" i="39"/>
  <c r="AD32" i="39"/>
  <c r="AB32" i="39"/>
  <c r="AC32" i="39"/>
  <c r="AE32" i="39"/>
  <c r="U32" i="39"/>
  <c r="AA32" i="39"/>
  <c r="X32" i="39"/>
  <c r="Z32" i="39"/>
  <c r="W32" i="39"/>
  <c r="Y32" i="39"/>
  <c r="AD36" i="39"/>
  <c r="Z36" i="39"/>
  <c r="AB36" i="39"/>
  <c r="AC36" i="39"/>
  <c r="AE36" i="39"/>
  <c r="U36" i="39"/>
  <c r="AA36" i="39"/>
  <c r="X36" i="39"/>
  <c r="Y36" i="39"/>
  <c r="W36" i="39"/>
  <c r="AD40" i="39"/>
  <c r="Z40" i="39"/>
  <c r="AB40" i="39"/>
  <c r="AC40" i="39"/>
  <c r="AE40" i="39"/>
  <c r="U40" i="39"/>
  <c r="AA40" i="39"/>
  <c r="X40" i="39"/>
  <c r="Y40" i="39"/>
  <c r="W40" i="39"/>
  <c r="AD44" i="39"/>
  <c r="Z44" i="39"/>
  <c r="AB44" i="39"/>
  <c r="AC44" i="39"/>
  <c r="AE44" i="39"/>
  <c r="U44" i="39"/>
  <c r="AA44" i="39"/>
  <c r="X44" i="39"/>
  <c r="Y44" i="39"/>
  <c r="W44" i="39"/>
  <c r="AD48" i="39"/>
  <c r="Z48" i="39"/>
  <c r="AB48" i="39"/>
  <c r="AC48" i="39"/>
  <c r="AE48" i="39"/>
  <c r="U48" i="39"/>
  <c r="AA48" i="39"/>
  <c r="X48" i="39"/>
  <c r="Y48" i="39"/>
  <c r="W48" i="39"/>
  <c r="AC52" i="39"/>
  <c r="Y52" i="39"/>
  <c r="AB52" i="39"/>
  <c r="Z52" i="39"/>
  <c r="AE52" i="39"/>
  <c r="U52" i="39"/>
  <c r="AD52" i="39"/>
  <c r="X52" i="39"/>
  <c r="AA52" i="39"/>
  <c r="W52" i="39"/>
  <c r="AC56" i="39"/>
  <c r="Y56" i="39"/>
  <c r="Z56" i="39"/>
  <c r="AD56" i="39"/>
  <c r="AB56" i="39"/>
  <c r="AE56" i="39"/>
  <c r="U56" i="39"/>
  <c r="AA56" i="39"/>
  <c r="X56" i="39"/>
  <c r="W56" i="39"/>
  <c r="AC60" i="39"/>
  <c r="Y60" i="39"/>
  <c r="AB60" i="39"/>
  <c r="AA60" i="39"/>
  <c r="Z60" i="39"/>
  <c r="AD60" i="39"/>
  <c r="AE60" i="39"/>
  <c r="U60" i="39"/>
  <c r="X60" i="39"/>
  <c r="W60" i="39"/>
  <c r="AC64" i="39"/>
  <c r="Y64" i="39"/>
  <c r="Z64" i="39"/>
  <c r="AD64" i="39"/>
  <c r="AB64" i="39"/>
  <c r="AA64" i="39"/>
  <c r="AE64" i="39"/>
  <c r="U64" i="39"/>
  <c r="X64" i="39"/>
  <c r="W64" i="39"/>
  <c r="AC68" i="39"/>
  <c r="Y68" i="39"/>
  <c r="AB68" i="39"/>
  <c r="AA68" i="39"/>
  <c r="Z68" i="39"/>
  <c r="AE68" i="39"/>
  <c r="U68" i="39"/>
  <c r="X68" i="39"/>
  <c r="W68" i="39"/>
  <c r="AD68" i="39"/>
  <c r="AC72" i="39"/>
  <c r="Y72" i="39"/>
  <c r="Z72" i="39"/>
  <c r="AD72" i="39"/>
  <c r="AB72" i="39"/>
  <c r="AE72" i="39"/>
  <c r="U72" i="39"/>
  <c r="X72" i="39"/>
  <c r="W72" i="39"/>
  <c r="AA72" i="39"/>
  <c r="AC76" i="39"/>
  <c r="Y76" i="39"/>
  <c r="AB76" i="39"/>
  <c r="AA76" i="39"/>
  <c r="Z76" i="39"/>
  <c r="AE76" i="39"/>
  <c r="U76" i="39"/>
  <c r="X76" i="39"/>
  <c r="AD76" i="39"/>
  <c r="W76" i="39"/>
  <c r="AC80" i="39"/>
  <c r="Y80" i="39"/>
  <c r="Z80" i="39"/>
  <c r="AD80" i="39"/>
  <c r="AB80" i="39"/>
  <c r="AE80" i="39"/>
  <c r="U80" i="39"/>
  <c r="X80" i="39"/>
  <c r="AA80" i="39"/>
  <c r="W80" i="39"/>
  <c r="S84" i="39"/>
  <c r="AC84" i="39"/>
  <c r="Y84" i="39"/>
  <c r="AB84" i="39"/>
  <c r="AA84" i="39"/>
  <c r="Z84" i="39"/>
  <c r="W84" i="39"/>
  <c r="U84" i="39"/>
  <c r="AD84" i="39"/>
  <c r="AE84" i="39"/>
  <c r="X84" i="39"/>
  <c r="L6" i="38"/>
  <c r="K6" i="38"/>
  <c r="N6" i="38"/>
  <c r="J6" i="38"/>
  <c r="M6" i="38"/>
  <c r="I6" i="38"/>
  <c r="G6" i="38"/>
  <c r="O6" i="38"/>
  <c r="E6" i="38"/>
  <c r="H6" i="38"/>
  <c r="L10" i="38"/>
  <c r="K10" i="38"/>
  <c r="N10" i="38"/>
  <c r="J10" i="38"/>
  <c r="M10" i="38"/>
  <c r="I10" i="38"/>
  <c r="G10" i="38"/>
  <c r="O10" i="38"/>
  <c r="E10" i="38"/>
  <c r="H10" i="38"/>
  <c r="L14" i="38"/>
  <c r="K14" i="38"/>
  <c r="N14" i="38"/>
  <c r="J14" i="38"/>
  <c r="M14" i="38"/>
  <c r="I14" i="38"/>
  <c r="G14" i="38"/>
  <c r="O14" i="38"/>
  <c r="E14" i="38"/>
  <c r="H14" i="38"/>
  <c r="N18" i="38"/>
  <c r="J18" i="38"/>
  <c r="L18" i="38"/>
  <c r="I18" i="38"/>
  <c r="M18" i="38"/>
  <c r="K18" i="38"/>
  <c r="G18" i="38"/>
  <c r="O18" i="38"/>
  <c r="E18" i="38"/>
  <c r="H18" i="38"/>
  <c r="N22" i="38"/>
  <c r="J22" i="38"/>
  <c r="L22" i="38"/>
  <c r="I22" i="38"/>
  <c r="M22" i="38"/>
  <c r="K22" i="38"/>
  <c r="G22" i="38"/>
  <c r="O22" i="38"/>
  <c r="E22" i="38"/>
  <c r="H22" i="38"/>
  <c r="N26" i="38"/>
  <c r="J26" i="38"/>
  <c r="L26" i="38"/>
  <c r="I26" i="38"/>
  <c r="M26" i="38"/>
  <c r="K26" i="38"/>
  <c r="G26" i="38"/>
  <c r="O26" i="38"/>
  <c r="E26" i="38"/>
  <c r="H26" i="38"/>
  <c r="N30" i="38"/>
  <c r="J30" i="38"/>
  <c r="L30" i="38"/>
  <c r="I30" i="38"/>
  <c r="M30" i="38"/>
  <c r="K30" i="38"/>
  <c r="G30" i="38"/>
  <c r="O30" i="38"/>
  <c r="E30" i="38"/>
  <c r="H30" i="38"/>
  <c r="N34" i="38"/>
  <c r="J34" i="38"/>
  <c r="L34" i="38"/>
  <c r="I34" i="38"/>
  <c r="M34" i="38"/>
  <c r="K34" i="38"/>
  <c r="G34" i="38"/>
  <c r="O34" i="38"/>
  <c r="E34" i="38"/>
  <c r="H34" i="38"/>
  <c r="K38" i="38"/>
  <c r="N38" i="38"/>
  <c r="J38" i="38"/>
  <c r="M38" i="38"/>
  <c r="L38" i="38"/>
  <c r="I38" i="38"/>
  <c r="G38" i="38"/>
  <c r="O38" i="38"/>
  <c r="E38" i="38"/>
  <c r="H38" i="38"/>
  <c r="K42" i="38"/>
  <c r="N42" i="38"/>
  <c r="J42" i="38"/>
  <c r="M42" i="38"/>
  <c r="I42" i="38"/>
  <c r="L42" i="38"/>
  <c r="G42" i="38"/>
  <c r="O42" i="38"/>
  <c r="E42" i="38"/>
  <c r="H42" i="38"/>
  <c r="K46" i="38"/>
  <c r="N46" i="38"/>
  <c r="J46" i="38"/>
  <c r="M46" i="38"/>
  <c r="I46" i="38"/>
  <c r="L46" i="38"/>
  <c r="G46" i="38"/>
  <c r="O46" i="38"/>
  <c r="E46" i="38"/>
  <c r="H46" i="38"/>
  <c r="K50" i="38"/>
  <c r="N50" i="38"/>
  <c r="J50" i="38"/>
  <c r="M50" i="38"/>
  <c r="I50" i="38"/>
  <c r="L50" i="38"/>
  <c r="G50" i="38"/>
  <c r="O50" i="38"/>
  <c r="E50" i="38"/>
  <c r="H50" i="38"/>
  <c r="K54" i="38"/>
  <c r="N54" i="38"/>
  <c r="J54" i="38"/>
  <c r="M54" i="38"/>
  <c r="I54" i="38"/>
  <c r="L54" i="38"/>
  <c r="G54" i="38"/>
  <c r="O54" i="38"/>
  <c r="E54" i="38"/>
  <c r="H54" i="38"/>
  <c r="K58" i="38"/>
  <c r="N58" i="38"/>
  <c r="J58" i="38"/>
  <c r="M58" i="38"/>
  <c r="I58" i="38"/>
  <c r="L58" i="38"/>
  <c r="G58" i="38"/>
  <c r="O58" i="38"/>
  <c r="E58" i="38"/>
  <c r="H58" i="38"/>
  <c r="K62" i="38"/>
  <c r="N62" i="38"/>
  <c r="J62" i="38"/>
  <c r="M62" i="38"/>
  <c r="I62" i="38"/>
  <c r="L62" i="38"/>
  <c r="G62" i="38"/>
  <c r="O62" i="38"/>
  <c r="E62" i="38"/>
  <c r="H62" i="38"/>
  <c r="K66" i="38"/>
  <c r="N66" i="38"/>
  <c r="J66" i="38"/>
  <c r="M66" i="38"/>
  <c r="I66" i="38"/>
  <c r="L66" i="38"/>
  <c r="G66" i="38"/>
  <c r="O66" i="38"/>
  <c r="E66" i="38"/>
  <c r="H66" i="38"/>
  <c r="K70" i="38"/>
  <c r="N70" i="38"/>
  <c r="J70" i="38"/>
  <c r="M70" i="38"/>
  <c r="I70" i="38"/>
  <c r="L70" i="38"/>
  <c r="G70" i="38"/>
  <c r="O70" i="38"/>
  <c r="E70" i="38"/>
  <c r="H70" i="38"/>
  <c r="K74" i="38"/>
  <c r="N74" i="38"/>
  <c r="J74" i="38"/>
  <c r="M74" i="38"/>
  <c r="I74" i="38"/>
  <c r="L74" i="38"/>
  <c r="G74" i="38"/>
  <c r="O74" i="38"/>
  <c r="E74" i="38"/>
  <c r="H74" i="38"/>
  <c r="K78" i="38"/>
  <c r="N78" i="38"/>
  <c r="J78" i="38"/>
  <c r="M78" i="38"/>
  <c r="I78" i="38"/>
  <c r="L78" i="38"/>
  <c r="G78" i="38"/>
  <c r="O78" i="38"/>
  <c r="E78" i="38"/>
  <c r="H78" i="38"/>
  <c r="K82" i="38"/>
  <c r="N82" i="38"/>
  <c r="J82" i="38"/>
  <c r="M82" i="38"/>
  <c r="I82" i="38"/>
  <c r="L82" i="38"/>
  <c r="G82" i="38"/>
  <c r="O82" i="38"/>
  <c r="E82" i="38"/>
  <c r="H82" i="38"/>
  <c r="S6" i="38"/>
  <c r="AC6" i="38"/>
  <c r="Y6" i="38"/>
  <c r="AA6" i="38"/>
  <c r="Z6" i="38"/>
  <c r="AD6" i="38"/>
  <c r="W6" i="38"/>
  <c r="AE6" i="38"/>
  <c r="U6" i="38"/>
  <c r="AB6" i="38"/>
  <c r="X6" i="38"/>
  <c r="S10" i="38"/>
  <c r="AC10" i="38"/>
  <c r="Y10" i="38"/>
  <c r="AD10" i="38"/>
  <c r="AB10" i="38"/>
  <c r="AA10" i="38"/>
  <c r="W10" i="38"/>
  <c r="AE10" i="38"/>
  <c r="U10" i="38"/>
  <c r="Z10" i="38"/>
  <c r="X10" i="38"/>
  <c r="S14" i="38"/>
  <c r="AC14" i="38"/>
  <c r="Y14" i="38"/>
  <c r="AB14" i="38"/>
  <c r="AA14" i="38"/>
  <c r="Z14" i="38"/>
  <c r="W14" i="38"/>
  <c r="AE14" i="38"/>
  <c r="U14" i="38"/>
  <c r="AD14" i="38"/>
  <c r="X14" i="38"/>
  <c r="AC18" i="38"/>
  <c r="Y18" i="38"/>
  <c r="AB18" i="38"/>
  <c r="AA18" i="38"/>
  <c r="Z18" i="38"/>
  <c r="AD18" i="38"/>
  <c r="W18" i="38"/>
  <c r="AE18" i="38"/>
  <c r="U18" i="38"/>
  <c r="X18" i="38"/>
  <c r="AC22" i="38"/>
  <c r="Y22" i="38"/>
  <c r="AB22" i="38"/>
  <c r="AA22" i="38"/>
  <c r="Z22" i="38"/>
  <c r="W22" i="38"/>
  <c r="AD22" i="38"/>
  <c r="AE22" i="38"/>
  <c r="U22" i="38"/>
  <c r="X22" i="38"/>
  <c r="AC26" i="38"/>
  <c r="Y26" i="38"/>
  <c r="AB26" i="38"/>
  <c r="AA26" i="38"/>
  <c r="Z26" i="38"/>
  <c r="W26" i="38"/>
  <c r="AD26" i="38"/>
  <c r="AE26" i="38"/>
  <c r="U26" i="38"/>
  <c r="X26" i="38"/>
  <c r="S30" i="38"/>
  <c r="AC30" i="38"/>
  <c r="Y30" i="38"/>
  <c r="AB30" i="38"/>
  <c r="AA30" i="38"/>
  <c r="Z30" i="38"/>
  <c r="W30" i="38"/>
  <c r="AE30" i="38"/>
  <c r="U30" i="38"/>
  <c r="AD30" i="38"/>
  <c r="X30" i="38"/>
  <c r="AC34" i="38"/>
  <c r="Y34" i="38"/>
  <c r="AB34" i="38"/>
  <c r="AA34" i="38"/>
  <c r="Z34" i="38"/>
  <c r="AD34" i="38"/>
  <c r="W34" i="38"/>
  <c r="AE34" i="38"/>
  <c r="U34" i="38"/>
  <c r="X34" i="38"/>
  <c r="AC38" i="38"/>
  <c r="Y38" i="38"/>
  <c r="AB38" i="38"/>
  <c r="AA38" i="38"/>
  <c r="Z38" i="38"/>
  <c r="W38" i="38"/>
  <c r="AD38" i="38"/>
  <c r="AE38" i="38"/>
  <c r="U38" i="38"/>
  <c r="X38" i="38"/>
  <c r="AC42" i="38"/>
  <c r="Y42" i="38"/>
  <c r="AB42" i="38"/>
  <c r="AA42" i="38"/>
  <c r="Z42" i="38"/>
  <c r="W42" i="38"/>
  <c r="AD42" i="38"/>
  <c r="AE42" i="38"/>
  <c r="U42" i="38"/>
  <c r="X42" i="38"/>
  <c r="AC46" i="38"/>
  <c r="Y46" i="38"/>
  <c r="AB46" i="38"/>
  <c r="AA46" i="38"/>
  <c r="Z46" i="38"/>
  <c r="W46" i="38"/>
  <c r="AE46" i="38"/>
  <c r="U46" i="38"/>
  <c r="X46" i="38"/>
  <c r="AD46" i="38"/>
  <c r="AC50" i="38"/>
  <c r="Y50" i="38"/>
  <c r="AB50" i="38"/>
  <c r="AA50" i="38"/>
  <c r="Z50" i="38"/>
  <c r="AD50" i="38"/>
  <c r="W50" i="38"/>
  <c r="AE50" i="38"/>
  <c r="U50" i="38"/>
  <c r="X50" i="38"/>
  <c r="AC54" i="38"/>
  <c r="Y54" i="38"/>
  <c r="AB54" i="38"/>
  <c r="AA54" i="38"/>
  <c r="Z54" i="38"/>
  <c r="W54" i="38"/>
  <c r="AD54" i="38"/>
  <c r="AE54" i="38"/>
  <c r="U54" i="38"/>
  <c r="X54" i="38"/>
  <c r="AC58" i="38"/>
  <c r="Y58" i="38"/>
  <c r="AB58" i="38"/>
  <c r="AA58" i="38"/>
  <c r="Z58" i="38"/>
  <c r="W58" i="38"/>
  <c r="AD58" i="38"/>
  <c r="AE58" i="38"/>
  <c r="U58" i="38"/>
  <c r="X58" i="38"/>
  <c r="AC62" i="38"/>
  <c r="Y62" i="38"/>
  <c r="AB62" i="38"/>
  <c r="AA62" i="38"/>
  <c r="Z62" i="38"/>
  <c r="W62" i="38"/>
  <c r="AE62" i="38"/>
  <c r="U62" i="38"/>
  <c r="X62" i="38"/>
  <c r="AD62" i="38"/>
  <c r="AC66" i="38"/>
  <c r="Y66" i="38"/>
  <c r="AB66" i="38"/>
  <c r="AA66" i="38"/>
  <c r="Z66" i="38"/>
  <c r="AD66" i="38"/>
  <c r="W66" i="38"/>
  <c r="AE66" i="38"/>
  <c r="U66" i="38"/>
  <c r="X66" i="38"/>
  <c r="AC70" i="38"/>
  <c r="Y70" i="38"/>
  <c r="AB70" i="38"/>
  <c r="AA70" i="38"/>
  <c r="Z70" i="38"/>
  <c r="W70" i="38"/>
  <c r="AD70" i="38"/>
  <c r="AE70" i="38"/>
  <c r="U70" i="38"/>
  <c r="X70" i="38"/>
  <c r="AA74" i="38"/>
  <c r="AC74" i="38"/>
  <c r="Y74" i="38"/>
  <c r="Z74" i="38"/>
  <c r="AD74" i="38"/>
  <c r="AB74" i="38"/>
  <c r="W74" i="38"/>
  <c r="AE74" i="38"/>
  <c r="U74" i="38"/>
  <c r="X74" i="38"/>
  <c r="AA78" i="38"/>
  <c r="AC78" i="38"/>
  <c r="Y78" i="38"/>
  <c r="Z78" i="38"/>
  <c r="AD78" i="38"/>
  <c r="W78" i="38"/>
  <c r="AB78" i="38"/>
  <c r="AE78" i="38"/>
  <c r="U78" i="38"/>
  <c r="X78" i="38"/>
  <c r="AA82" i="38"/>
  <c r="AC82" i="38"/>
  <c r="Y82" i="38"/>
  <c r="Z82" i="38"/>
  <c r="AD82" i="38"/>
  <c r="AB82" i="38"/>
  <c r="W82" i="38"/>
  <c r="AE82" i="38"/>
  <c r="U82" i="38"/>
  <c r="X82" i="38"/>
  <c r="AD6" i="37"/>
  <c r="AC6" i="37"/>
  <c r="Y6" i="37"/>
  <c r="AA6" i="37"/>
  <c r="AB6" i="37"/>
  <c r="Z6" i="37"/>
  <c r="W6" i="37"/>
  <c r="AE6" i="37"/>
  <c r="U6" i="37"/>
  <c r="X6" i="37"/>
  <c r="AD10" i="37"/>
  <c r="Z10" i="37"/>
  <c r="AC10" i="37"/>
  <c r="Y10" i="37"/>
  <c r="AB10" i="37"/>
  <c r="AA10" i="37"/>
  <c r="W10" i="37"/>
  <c r="AE10" i="37"/>
  <c r="U10" i="37"/>
  <c r="X10" i="37"/>
  <c r="AD14" i="37"/>
  <c r="Z14" i="37"/>
  <c r="AC14" i="37"/>
  <c r="Y14" i="37"/>
  <c r="AB14" i="37"/>
  <c r="AA14" i="37"/>
  <c r="W14" i="37"/>
  <c r="AE14" i="37"/>
  <c r="U14" i="37"/>
  <c r="X14" i="37"/>
  <c r="AD18" i="37"/>
  <c r="Z18" i="37"/>
  <c r="AC18" i="37"/>
  <c r="Y18" i="37"/>
  <c r="AB18" i="37"/>
  <c r="AA18" i="37"/>
  <c r="W18" i="37"/>
  <c r="AE18" i="37"/>
  <c r="U18" i="37"/>
  <c r="X18" i="37"/>
  <c r="AD22" i="37"/>
  <c r="Z22" i="37"/>
  <c r="AC22" i="37"/>
  <c r="Y22" i="37"/>
  <c r="AB22" i="37"/>
  <c r="AA22" i="37"/>
  <c r="W22" i="37"/>
  <c r="AE22" i="37"/>
  <c r="U22" i="37"/>
  <c r="X22" i="37"/>
  <c r="AD26" i="37"/>
  <c r="Z26" i="37"/>
  <c r="AC26" i="37"/>
  <c r="Y26" i="37"/>
  <c r="AB26" i="37"/>
  <c r="AA26" i="37"/>
  <c r="W26" i="37"/>
  <c r="AE26" i="37"/>
  <c r="U26" i="37"/>
  <c r="X26" i="37"/>
  <c r="AC30" i="37"/>
  <c r="Y30" i="37"/>
  <c r="AA30" i="37"/>
  <c r="AD30" i="37"/>
  <c r="AB30" i="37"/>
  <c r="Z30" i="37"/>
  <c r="AE30" i="37"/>
  <c r="U30" i="37"/>
  <c r="X30" i="37"/>
  <c r="W30" i="37"/>
  <c r="AC34" i="37"/>
  <c r="Y34" i="37"/>
  <c r="AA34" i="37"/>
  <c r="AD34" i="37"/>
  <c r="AB34" i="37"/>
  <c r="Z34" i="37"/>
  <c r="AE34" i="37"/>
  <c r="U34" i="37"/>
  <c r="W34" i="37"/>
  <c r="X34" i="37"/>
  <c r="AC38" i="37"/>
  <c r="Y38" i="37"/>
  <c r="AA38" i="37"/>
  <c r="AD38" i="37"/>
  <c r="AB38" i="37"/>
  <c r="Z38" i="37"/>
  <c r="W38" i="37"/>
  <c r="AE38" i="37"/>
  <c r="U38" i="37"/>
  <c r="X38" i="37"/>
  <c r="AC42" i="37"/>
  <c r="Y42" i="37"/>
  <c r="AA42" i="37"/>
  <c r="AD42" i="37"/>
  <c r="AB42" i="37"/>
  <c r="Z42" i="37"/>
  <c r="W42" i="37"/>
  <c r="AE42" i="37"/>
  <c r="U42" i="37"/>
  <c r="X42" i="37"/>
  <c r="AC46" i="37"/>
  <c r="Y46" i="37"/>
  <c r="AA46" i="37"/>
  <c r="AD46" i="37"/>
  <c r="AB46" i="37"/>
  <c r="Z46" i="37"/>
  <c r="W46" i="37"/>
  <c r="AE46" i="37"/>
  <c r="U46" i="37"/>
  <c r="X46" i="37"/>
  <c r="AD50" i="37"/>
  <c r="Z50" i="37"/>
  <c r="AC50" i="37"/>
  <c r="Y50" i="37"/>
  <c r="AB50" i="37"/>
  <c r="AA50" i="37"/>
  <c r="W50" i="37"/>
  <c r="AE50" i="37"/>
  <c r="U50" i="37"/>
  <c r="X50" i="37"/>
  <c r="AD54" i="37"/>
  <c r="Z54" i="37"/>
  <c r="AC54" i="37"/>
  <c r="Y54" i="37"/>
  <c r="AB54" i="37"/>
  <c r="AA54" i="37"/>
  <c r="W54" i="37"/>
  <c r="AE54" i="37"/>
  <c r="U54" i="37"/>
  <c r="X54" i="37"/>
  <c r="AD58" i="37"/>
  <c r="Z58" i="37"/>
  <c r="AC58" i="37"/>
  <c r="Y58" i="37"/>
  <c r="AB58" i="37"/>
  <c r="AA58" i="37"/>
  <c r="W58" i="37"/>
  <c r="AE58" i="37"/>
  <c r="U58" i="37"/>
  <c r="X58" i="37"/>
  <c r="AD62" i="37"/>
  <c r="Z62" i="37"/>
  <c r="AC62" i="37"/>
  <c r="Y62" i="37"/>
  <c r="AB62" i="37"/>
  <c r="AA62" i="37"/>
  <c r="W62" i="37"/>
  <c r="AE62" i="37"/>
  <c r="U62" i="37"/>
  <c r="X62" i="37"/>
  <c r="AD66" i="37"/>
  <c r="Z66" i="37"/>
  <c r="AC66" i="37"/>
  <c r="Y66" i="37"/>
  <c r="AB66" i="37"/>
  <c r="AA66" i="37"/>
  <c r="W66" i="37"/>
  <c r="AE66" i="37"/>
  <c r="U66" i="37"/>
  <c r="X66" i="37"/>
  <c r="AD70" i="37"/>
  <c r="Z70" i="37"/>
  <c r="AC70" i="37"/>
  <c r="Y70" i="37"/>
  <c r="AB70" i="37"/>
  <c r="AA70" i="37"/>
  <c r="W70" i="37"/>
  <c r="AE70" i="37"/>
  <c r="U70" i="37"/>
  <c r="X70" i="37"/>
  <c r="AD74" i="37"/>
  <c r="Z74" i="37"/>
  <c r="AC74" i="37"/>
  <c r="Y74" i="37"/>
  <c r="AB74" i="37"/>
  <c r="AA74" i="37"/>
  <c r="W74" i="37"/>
  <c r="AE74" i="37"/>
  <c r="U74" i="37"/>
  <c r="X74" i="37"/>
  <c r="AD78" i="37"/>
  <c r="Z78" i="37"/>
  <c r="AC78" i="37"/>
  <c r="Y78" i="37"/>
  <c r="AB78" i="37"/>
  <c r="AA78" i="37"/>
  <c r="W78" i="37"/>
  <c r="AE78" i="37"/>
  <c r="U78" i="37"/>
  <c r="X78" i="37"/>
  <c r="AD82" i="37"/>
  <c r="Z82" i="37"/>
  <c r="AC82" i="37"/>
  <c r="Y82" i="37"/>
  <c r="AB82" i="37"/>
  <c r="AA82" i="37"/>
  <c r="W82" i="37"/>
  <c r="AE82" i="37"/>
  <c r="U82" i="37"/>
  <c r="X82" i="37"/>
  <c r="K6" i="37"/>
  <c r="M6" i="37"/>
  <c r="I6" i="37"/>
  <c r="J6" i="37"/>
  <c r="N6" i="37"/>
  <c r="L6" i="37"/>
  <c r="O6" i="37"/>
  <c r="E6" i="37"/>
  <c r="H6" i="37"/>
  <c r="G6" i="37"/>
  <c r="K10" i="37"/>
  <c r="M10" i="37"/>
  <c r="I10" i="37"/>
  <c r="J10" i="37"/>
  <c r="N10" i="37"/>
  <c r="L10" i="37"/>
  <c r="O10" i="37"/>
  <c r="E10" i="37"/>
  <c r="H10" i="37"/>
  <c r="G10" i="37"/>
  <c r="L14" i="37"/>
  <c r="K14" i="37"/>
  <c r="N14" i="37"/>
  <c r="M14" i="37"/>
  <c r="I14" i="37"/>
  <c r="J14" i="37"/>
  <c r="O14" i="37"/>
  <c r="E14" i="37"/>
  <c r="H14" i="37"/>
  <c r="G14" i="37"/>
  <c r="L18" i="37"/>
  <c r="K18" i="37"/>
  <c r="N18" i="37"/>
  <c r="J18" i="37"/>
  <c r="M18" i="37"/>
  <c r="I18" i="37"/>
  <c r="O18" i="37"/>
  <c r="E18" i="37"/>
  <c r="H18" i="37"/>
  <c r="G18" i="37"/>
  <c r="L22" i="37"/>
  <c r="K22" i="37"/>
  <c r="N22" i="37"/>
  <c r="J22" i="37"/>
  <c r="M22" i="37"/>
  <c r="I22" i="37"/>
  <c r="O22" i="37"/>
  <c r="E22" i="37"/>
  <c r="H22" i="37"/>
  <c r="G22" i="37"/>
  <c r="L26" i="37"/>
  <c r="K26" i="37"/>
  <c r="N26" i="37"/>
  <c r="J26" i="37"/>
  <c r="M26" i="37"/>
  <c r="I26" i="37"/>
  <c r="O26" i="37"/>
  <c r="E26" i="37"/>
  <c r="H26" i="37"/>
  <c r="G26" i="37"/>
  <c r="L30" i="37"/>
  <c r="K30" i="37"/>
  <c r="N30" i="37"/>
  <c r="J30" i="37"/>
  <c r="M30" i="37"/>
  <c r="I30" i="37"/>
  <c r="O30" i="37"/>
  <c r="E30" i="37"/>
  <c r="H30" i="37"/>
  <c r="G30" i="37"/>
  <c r="L34" i="37"/>
  <c r="K34" i="37"/>
  <c r="N34" i="37"/>
  <c r="J34" i="37"/>
  <c r="M34" i="37"/>
  <c r="I34" i="37"/>
  <c r="O34" i="37"/>
  <c r="E34" i="37"/>
  <c r="H34" i="37"/>
  <c r="G34" i="37"/>
  <c r="L38" i="37"/>
  <c r="K38" i="37"/>
  <c r="N38" i="37"/>
  <c r="J38" i="37"/>
  <c r="M38" i="37"/>
  <c r="I38" i="37"/>
  <c r="O38" i="37"/>
  <c r="E38" i="37"/>
  <c r="H38" i="37"/>
  <c r="G38" i="37"/>
  <c r="L42" i="37"/>
  <c r="K42" i="37"/>
  <c r="N42" i="37"/>
  <c r="J42" i="37"/>
  <c r="M42" i="37"/>
  <c r="I42" i="37"/>
  <c r="O42" i="37"/>
  <c r="E42" i="37"/>
  <c r="H42" i="37"/>
  <c r="G42" i="37"/>
  <c r="L46" i="37"/>
  <c r="K46" i="37"/>
  <c r="N46" i="37"/>
  <c r="J46" i="37"/>
  <c r="M46" i="37"/>
  <c r="I46" i="37"/>
  <c r="O46" i="37"/>
  <c r="E46" i="37"/>
  <c r="H46" i="37"/>
  <c r="G46" i="37"/>
  <c r="L50" i="37"/>
  <c r="K50" i="37"/>
  <c r="N50" i="37"/>
  <c r="J50" i="37"/>
  <c r="M50" i="37"/>
  <c r="I50" i="37"/>
  <c r="O50" i="37"/>
  <c r="E50" i="37"/>
  <c r="H50" i="37"/>
  <c r="G50" i="37"/>
  <c r="L54" i="37"/>
  <c r="K54" i="37"/>
  <c r="N54" i="37"/>
  <c r="J54" i="37"/>
  <c r="M54" i="37"/>
  <c r="I54" i="37"/>
  <c r="O54" i="37"/>
  <c r="E54" i="37"/>
  <c r="H54" i="37"/>
  <c r="G54" i="37"/>
  <c r="L58" i="37"/>
  <c r="K58" i="37"/>
  <c r="N58" i="37"/>
  <c r="J58" i="37"/>
  <c r="M58" i="37"/>
  <c r="I58" i="37"/>
  <c r="O58" i="37"/>
  <c r="E58" i="37"/>
  <c r="H58" i="37"/>
  <c r="G58" i="37"/>
  <c r="L62" i="37"/>
  <c r="K62" i="37"/>
  <c r="N62" i="37"/>
  <c r="J62" i="37"/>
  <c r="M62" i="37"/>
  <c r="I62" i="37"/>
  <c r="O62" i="37"/>
  <c r="E62" i="37"/>
  <c r="H62" i="37"/>
  <c r="G62" i="37"/>
  <c r="L66" i="37"/>
  <c r="K66" i="37"/>
  <c r="N66" i="37"/>
  <c r="J66" i="37"/>
  <c r="M66" i="37"/>
  <c r="I66" i="37"/>
  <c r="G66" i="37"/>
  <c r="O66" i="37"/>
  <c r="H66" i="37"/>
  <c r="E66" i="37"/>
  <c r="L70" i="37"/>
  <c r="K70" i="37"/>
  <c r="N70" i="37"/>
  <c r="J70" i="37"/>
  <c r="M70" i="37"/>
  <c r="I70" i="37"/>
  <c r="G70" i="37"/>
  <c r="O70" i="37"/>
  <c r="E70" i="37"/>
  <c r="H70" i="37"/>
  <c r="L74" i="37"/>
  <c r="K74" i="37"/>
  <c r="N74" i="37"/>
  <c r="J74" i="37"/>
  <c r="M74" i="37"/>
  <c r="I74" i="37"/>
  <c r="G74" i="37"/>
  <c r="O74" i="37"/>
  <c r="E74" i="37"/>
  <c r="H74" i="37"/>
  <c r="L78" i="37"/>
  <c r="K78" i="37"/>
  <c r="N78" i="37"/>
  <c r="J78" i="37"/>
  <c r="M78" i="37"/>
  <c r="I78" i="37"/>
  <c r="G78" i="37"/>
  <c r="O78" i="37"/>
  <c r="E78" i="37"/>
  <c r="H78" i="37"/>
  <c r="L82" i="37"/>
  <c r="K82" i="37"/>
  <c r="N82" i="37"/>
  <c r="J82" i="37"/>
  <c r="M82" i="37"/>
  <c r="I82" i="37"/>
  <c r="G82" i="37"/>
  <c r="O82" i="37"/>
  <c r="E82" i="37"/>
  <c r="H82" i="37"/>
  <c r="K10" i="39"/>
  <c r="N10" i="39"/>
  <c r="J10" i="39"/>
  <c r="M10" i="39"/>
  <c r="I10" i="39"/>
  <c r="L10" i="39"/>
  <c r="G10" i="39"/>
  <c r="O10" i="39"/>
  <c r="E10" i="39"/>
  <c r="H10" i="39"/>
  <c r="N22" i="39"/>
  <c r="J22" i="39"/>
  <c r="M22" i="39"/>
  <c r="I22" i="39"/>
  <c r="L22" i="39"/>
  <c r="K22" i="39"/>
  <c r="G22" i="39"/>
  <c r="O22" i="39"/>
  <c r="E22" i="39"/>
  <c r="H22" i="39"/>
  <c r="N26" i="39"/>
  <c r="J26" i="39"/>
  <c r="M26" i="39"/>
  <c r="I26" i="39"/>
  <c r="L26" i="39"/>
  <c r="K26" i="39"/>
  <c r="G26" i="39"/>
  <c r="O26" i="39"/>
  <c r="E26" i="39"/>
  <c r="H26" i="39"/>
  <c r="N30" i="39"/>
  <c r="J30" i="39"/>
  <c r="M30" i="39"/>
  <c r="I30" i="39"/>
  <c r="L30" i="39"/>
  <c r="K30" i="39"/>
  <c r="G30" i="39"/>
  <c r="O30" i="39"/>
  <c r="E30" i="39"/>
  <c r="H30" i="39"/>
  <c r="N34" i="39"/>
  <c r="J34" i="39"/>
  <c r="M34" i="39"/>
  <c r="I34" i="39"/>
  <c r="L34" i="39"/>
  <c r="K34" i="39"/>
  <c r="G34" i="39"/>
  <c r="O34" i="39"/>
  <c r="E34" i="39"/>
  <c r="H34" i="39"/>
  <c r="N38" i="39"/>
  <c r="J38" i="39"/>
  <c r="M38" i="39"/>
  <c r="I38" i="39"/>
  <c r="L38" i="39"/>
  <c r="K38" i="39"/>
  <c r="G38" i="39"/>
  <c r="O38" i="39"/>
  <c r="E38" i="39"/>
  <c r="H38" i="39"/>
  <c r="N42" i="39"/>
  <c r="J42" i="39"/>
  <c r="M42" i="39"/>
  <c r="I42" i="39"/>
  <c r="L42" i="39"/>
  <c r="K42" i="39"/>
  <c r="G42" i="39"/>
  <c r="O42" i="39"/>
  <c r="E42" i="39"/>
  <c r="H42" i="39"/>
  <c r="N46" i="39"/>
  <c r="J46" i="39"/>
  <c r="M46" i="39"/>
  <c r="I46" i="39"/>
  <c r="L46" i="39"/>
  <c r="K46" i="39"/>
  <c r="G46" i="39"/>
  <c r="O46" i="39"/>
  <c r="E46" i="39"/>
  <c r="H46" i="39"/>
  <c r="N50" i="39"/>
  <c r="J50" i="39"/>
  <c r="M50" i="39"/>
  <c r="I50" i="39"/>
  <c r="L50" i="39"/>
  <c r="K50" i="39"/>
  <c r="G50" i="39"/>
  <c r="O50" i="39"/>
  <c r="E50" i="39"/>
  <c r="H50" i="39"/>
  <c r="N54" i="39"/>
  <c r="J54" i="39"/>
  <c r="M54" i="39"/>
  <c r="I54" i="39"/>
  <c r="L54" i="39"/>
  <c r="K54" i="39"/>
  <c r="G54" i="39"/>
  <c r="O54" i="39"/>
  <c r="E54" i="39"/>
  <c r="H54" i="39"/>
  <c r="N58" i="39"/>
  <c r="J58" i="39"/>
  <c r="M58" i="39"/>
  <c r="I58" i="39"/>
  <c r="L58" i="39"/>
  <c r="K58" i="39"/>
  <c r="G58" i="39"/>
  <c r="O58" i="39"/>
  <c r="E58" i="39"/>
  <c r="H58" i="39"/>
  <c r="M62" i="39"/>
  <c r="I62" i="39"/>
  <c r="K62" i="39"/>
  <c r="L62" i="39"/>
  <c r="J62" i="39"/>
  <c r="N62" i="39"/>
  <c r="G62" i="39"/>
  <c r="O62" i="39"/>
  <c r="E62" i="39"/>
  <c r="H62" i="39"/>
  <c r="M66" i="39"/>
  <c r="I66" i="39"/>
  <c r="K66" i="39"/>
  <c r="L66" i="39"/>
  <c r="J66" i="39"/>
  <c r="N66" i="39"/>
  <c r="G66" i="39"/>
  <c r="O66" i="39"/>
  <c r="E66" i="39"/>
  <c r="H66" i="39"/>
  <c r="M70" i="39"/>
  <c r="I70" i="39"/>
  <c r="K70" i="39"/>
  <c r="L70" i="39"/>
  <c r="J70" i="39"/>
  <c r="N70" i="39"/>
  <c r="G70" i="39"/>
  <c r="O70" i="39"/>
  <c r="E70" i="39"/>
  <c r="H70" i="39"/>
  <c r="M74" i="39"/>
  <c r="I74" i="39"/>
  <c r="K74" i="39"/>
  <c r="L74" i="39"/>
  <c r="J74" i="39"/>
  <c r="N74" i="39"/>
  <c r="G74" i="39"/>
  <c r="O74" i="39"/>
  <c r="E74" i="39"/>
  <c r="H74" i="39"/>
  <c r="M78" i="39"/>
  <c r="I78" i="39"/>
  <c r="K78" i="39"/>
  <c r="L78" i="39"/>
  <c r="J78" i="39"/>
  <c r="N78" i="39"/>
  <c r="G78" i="39"/>
  <c r="O78" i="39"/>
  <c r="E78" i="39"/>
  <c r="H78" i="39"/>
  <c r="M82" i="39"/>
  <c r="I82" i="39"/>
  <c r="K82" i="39"/>
  <c r="L82" i="39"/>
  <c r="J82" i="39"/>
  <c r="N82" i="39"/>
  <c r="G82" i="39"/>
  <c r="O82" i="39"/>
  <c r="E82" i="39"/>
  <c r="H82" i="39"/>
  <c r="AD5" i="39"/>
  <c r="Z5" i="39"/>
  <c r="Y5" i="39"/>
  <c r="X5" i="39"/>
  <c r="AC5" i="39"/>
  <c r="W5" i="39"/>
  <c r="AB5" i="39"/>
  <c r="AE5" i="39"/>
  <c r="AA5" i="39"/>
  <c r="U5" i="39"/>
  <c r="AD9" i="39"/>
  <c r="Z9" i="39"/>
  <c r="AB9" i="39"/>
  <c r="X9" i="39"/>
  <c r="AA9" i="39"/>
  <c r="W9" i="39"/>
  <c r="Y9" i="39"/>
  <c r="AC9" i="39"/>
  <c r="U9" i="39"/>
  <c r="AE9" i="39"/>
  <c r="AD13" i="39"/>
  <c r="Z13" i="39"/>
  <c r="Y13" i="39"/>
  <c r="X13" i="39"/>
  <c r="AC13" i="39"/>
  <c r="W13" i="39"/>
  <c r="AB13" i="39"/>
  <c r="AA13" i="39"/>
  <c r="AE13" i="39"/>
  <c r="U13" i="39"/>
  <c r="AD17" i="39"/>
  <c r="Z17" i="39"/>
  <c r="AB17" i="39"/>
  <c r="X17" i="39"/>
  <c r="AA17" i="39"/>
  <c r="W17" i="39"/>
  <c r="Y17" i="39"/>
  <c r="AE17" i="39"/>
  <c r="U17" i="39"/>
  <c r="AC17" i="39"/>
  <c r="AD21" i="39"/>
  <c r="Z21" i="39"/>
  <c r="Y21" i="39"/>
  <c r="X21" i="39"/>
  <c r="AC21" i="39"/>
  <c r="W21" i="39"/>
  <c r="AB21" i="39"/>
  <c r="AE21" i="39"/>
  <c r="U21" i="39"/>
  <c r="AA21" i="39"/>
  <c r="AD25" i="39"/>
  <c r="Z25" i="39"/>
  <c r="AB25" i="39"/>
  <c r="X25" i="39"/>
  <c r="AA25" i="39"/>
  <c r="W25" i="39"/>
  <c r="Y25" i="39"/>
  <c r="U25" i="39"/>
  <c r="AC25" i="39"/>
  <c r="AE25" i="39"/>
  <c r="AD29" i="39"/>
  <c r="Z29" i="39"/>
  <c r="Y29" i="39"/>
  <c r="X29" i="39"/>
  <c r="AC29" i="39"/>
  <c r="W29" i="39"/>
  <c r="AB29" i="39"/>
  <c r="AA29" i="39"/>
  <c r="AE29" i="39"/>
  <c r="U29" i="39"/>
  <c r="AB33" i="39"/>
  <c r="AD33" i="39"/>
  <c r="Z33" i="39"/>
  <c r="X33" i="39"/>
  <c r="AC33" i="39"/>
  <c r="W33" i="39"/>
  <c r="AA33" i="39"/>
  <c r="AE33" i="39"/>
  <c r="Y33" i="39"/>
  <c r="U33" i="39"/>
  <c r="AB37" i="39"/>
  <c r="AD37" i="39"/>
  <c r="Z37" i="39"/>
  <c r="X37" i="39"/>
  <c r="AC37" i="39"/>
  <c r="W37" i="39"/>
  <c r="AA37" i="39"/>
  <c r="AE37" i="39"/>
  <c r="U37" i="39"/>
  <c r="Y37" i="39"/>
  <c r="AB41" i="39"/>
  <c r="AD41" i="39"/>
  <c r="Z41" i="39"/>
  <c r="X41" i="39"/>
  <c r="AC41" i="39"/>
  <c r="W41" i="39"/>
  <c r="AA41" i="39"/>
  <c r="Y41" i="39"/>
  <c r="U41" i="39"/>
  <c r="AE41" i="39"/>
  <c r="AB45" i="39"/>
  <c r="AD45" i="39"/>
  <c r="Z45" i="39"/>
  <c r="X45" i="39"/>
  <c r="AC45" i="39"/>
  <c r="W45" i="39"/>
  <c r="AA45" i="39"/>
  <c r="Y45" i="39"/>
  <c r="AE45" i="39"/>
  <c r="U45" i="39"/>
  <c r="AB49" i="39"/>
  <c r="AD49" i="39"/>
  <c r="Z49" i="39"/>
  <c r="X49" i="39"/>
  <c r="AC49" i="39"/>
  <c r="W49" i="39"/>
  <c r="AA49" i="39"/>
  <c r="AE49" i="39"/>
  <c r="Y49" i="39"/>
  <c r="U49" i="39"/>
  <c r="AA53" i="39"/>
  <c r="AB53" i="39"/>
  <c r="Z53" i="39"/>
  <c r="AD53" i="39"/>
  <c r="Y53" i="39"/>
  <c r="AC53" i="39"/>
  <c r="X53" i="39"/>
  <c r="W53" i="39"/>
  <c r="AE53" i="39"/>
  <c r="U53" i="39"/>
  <c r="AA57" i="39"/>
  <c r="AD57" i="39"/>
  <c r="Y57" i="39"/>
  <c r="AC57" i="39"/>
  <c r="AB57" i="39"/>
  <c r="Z57" i="39"/>
  <c r="X57" i="39"/>
  <c r="W57" i="39"/>
  <c r="U57" i="39"/>
  <c r="AE57" i="39"/>
  <c r="AA61" i="39"/>
  <c r="AB61" i="39"/>
  <c r="Z61" i="39"/>
  <c r="AD61" i="39"/>
  <c r="Y61" i="39"/>
  <c r="X61" i="39"/>
  <c r="W61" i="39"/>
  <c r="AC61" i="39"/>
  <c r="AE61" i="39"/>
  <c r="U61" i="39"/>
  <c r="AA65" i="39"/>
  <c r="AD65" i="39"/>
  <c r="Y65" i="39"/>
  <c r="AC65" i="39"/>
  <c r="AB65" i="39"/>
  <c r="X65" i="39"/>
  <c r="W65" i="39"/>
  <c r="Z65" i="39"/>
  <c r="AE65" i="39"/>
  <c r="U65" i="39"/>
  <c r="AA69" i="39"/>
  <c r="AB69" i="39"/>
  <c r="Z69" i="39"/>
  <c r="AD69" i="39"/>
  <c r="Y69" i="39"/>
  <c r="X69" i="39"/>
  <c r="W69" i="39"/>
  <c r="AC69" i="39"/>
  <c r="AE69" i="39"/>
  <c r="U69" i="39"/>
  <c r="AA73" i="39"/>
  <c r="AD73" i="39"/>
  <c r="Y73" i="39"/>
  <c r="AC73" i="39"/>
  <c r="AB73" i="39"/>
  <c r="X73" i="39"/>
  <c r="W73" i="39"/>
  <c r="Z73" i="39"/>
  <c r="U73" i="39"/>
  <c r="AE73" i="39"/>
  <c r="AA77" i="39"/>
  <c r="AB77" i="39"/>
  <c r="Z77" i="39"/>
  <c r="AD77" i="39"/>
  <c r="Y77" i="39"/>
  <c r="X77" i="39"/>
  <c r="AC77" i="39"/>
  <c r="W77" i="39"/>
  <c r="AE77" i="39"/>
  <c r="U77" i="39"/>
  <c r="AA81" i="39"/>
  <c r="AD81" i="39"/>
  <c r="Y81" i="39"/>
  <c r="AC81" i="39"/>
  <c r="AB81" i="39"/>
  <c r="X81" i="39"/>
  <c r="Z81" i="39"/>
  <c r="W81" i="39"/>
  <c r="AE81" i="39"/>
  <c r="U81" i="39"/>
  <c r="N7" i="38"/>
  <c r="J7" i="38"/>
  <c r="M7" i="38"/>
  <c r="I7" i="38"/>
  <c r="L7" i="38"/>
  <c r="K7" i="38"/>
  <c r="O7" i="38"/>
  <c r="E7" i="38"/>
  <c r="H7" i="38"/>
  <c r="G7" i="38"/>
  <c r="N11" i="38"/>
  <c r="J11" i="38"/>
  <c r="M11" i="38"/>
  <c r="I11" i="38"/>
  <c r="L11" i="38"/>
  <c r="K11" i="38"/>
  <c r="O11" i="38"/>
  <c r="E11" i="38"/>
  <c r="H11" i="38"/>
  <c r="G11" i="38"/>
  <c r="N15" i="38"/>
  <c r="J15" i="38"/>
  <c r="M15" i="38"/>
  <c r="I15" i="38"/>
  <c r="L15" i="38"/>
  <c r="K15" i="38"/>
  <c r="O15" i="38"/>
  <c r="E15" i="38"/>
  <c r="H15" i="38"/>
  <c r="G15" i="38"/>
  <c r="L19" i="38"/>
  <c r="N19" i="38"/>
  <c r="J19" i="38"/>
  <c r="K19" i="38"/>
  <c r="I19" i="38"/>
  <c r="M19" i="38"/>
  <c r="O19" i="38"/>
  <c r="E19" i="38"/>
  <c r="H19" i="38"/>
  <c r="G19" i="38"/>
  <c r="L23" i="38"/>
  <c r="N23" i="38"/>
  <c r="J23" i="38"/>
  <c r="K23" i="38"/>
  <c r="I23" i="38"/>
  <c r="M23" i="38"/>
  <c r="O23" i="38"/>
  <c r="E23" i="38"/>
  <c r="H23" i="38"/>
  <c r="G23" i="38"/>
  <c r="L27" i="38"/>
  <c r="N27" i="38"/>
  <c r="J27" i="38"/>
  <c r="K27" i="38"/>
  <c r="I27" i="38"/>
  <c r="M27" i="38"/>
  <c r="O27" i="38"/>
  <c r="E27" i="38"/>
  <c r="H27" i="38"/>
  <c r="G27" i="38"/>
  <c r="L31" i="38"/>
  <c r="N31" i="38"/>
  <c r="J31" i="38"/>
  <c r="K31" i="38"/>
  <c r="I31" i="38"/>
  <c r="M31" i="38"/>
  <c r="O31" i="38"/>
  <c r="E31" i="38"/>
  <c r="H31" i="38"/>
  <c r="G31" i="38"/>
  <c r="L35" i="38"/>
  <c r="N35" i="38"/>
  <c r="J35" i="38"/>
  <c r="K35" i="38"/>
  <c r="I35" i="38"/>
  <c r="M35" i="38"/>
  <c r="O35" i="38"/>
  <c r="E35" i="38"/>
  <c r="H35" i="38"/>
  <c r="G35" i="38"/>
  <c r="M39" i="38"/>
  <c r="I39" i="38"/>
  <c r="L39" i="38"/>
  <c r="K39" i="38"/>
  <c r="N39" i="38"/>
  <c r="J39" i="38"/>
  <c r="O39" i="38"/>
  <c r="E39" i="38"/>
  <c r="H39" i="38"/>
  <c r="G39" i="38"/>
  <c r="M43" i="38"/>
  <c r="I43" i="38"/>
  <c r="L43" i="38"/>
  <c r="K43" i="38"/>
  <c r="N43" i="38"/>
  <c r="J43" i="38"/>
  <c r="O43" i="38"/>
  <c r="E43" i="38"/>
  <c r="H43" i="38"/>
  <c r="G43" i="38"/>
  <c r="M47" i="38"/>
  <c r="I47" i="38"/>
  <c r="L47" i="38"/>
  <c r="K47" i="38"/>
  <c r="N47" i="38"/>
  <c r="J47" i="38"/>
  <c r="O47" i="38"/>
  <c r="E47" i="38"/>
  <c r="H47" i="38"/>
  <c r="G47" i="38"/>
  <c r="M51" i="38"/>
  <c r="I51" i="38"/>
  <c r="L51" i="38"/>
  <c r="K51" i="38"/>
  <c r="N51" i="38"/>
  <c r="J51" i="38"/>
  <c r="O51" i="38"/>
  <c r="E51" i="38"/>
  <c r="H51" i="38"/>
  <c r="G51" i="38"/>
  <c r="M55" i="38"/>
  <c r="I55" i="38"/>
  <c r="L55" i="38"/>
  <c r="K55" i="38"/>
  <c r="N55" i="38"/>
  <c r="J55" i="38"/>
  <c r="O55" i="38"/>
  <c r="E55" i="38"/>
  <c r="H55" i="38"/>
  <c r="G55" i="38"/>
  <c r="M59" i="38"/>
  <c r="I59" i="38"/>
  <c r="L59" i="38"/>
  <c r="K59" i="38"/>
  <c r="N59" i="38"/>
  <c r="J59" i="38"/>
  <c r="O59" i="38"/>
  <c r="E59" i="38"/>
  <c r="H59" i="38"/>
  <c r="G59" i="38"/>
  <c r="M63" i="38"/>
  <c r="I63" i="38"/>
  <c r="L63" i="38"/>
  <c r="K63" i="38"/>
  <c r="N63" i="38"/>
  <c r="J63" i="38"/>
  <c r="O63" i="38"/>
  <c r="E63" i="38"/>
  <c r="H63" i="38"/>
  <c r="G63" i="38"/>
  <c r="M67" i="38"/>
  <c r="I67" i="38"/>
  <c r="L67" i="38"/>
  <c r="K67" i="38"/>
  <c r="N67" i="38"/>
  <c r="J67" i="38"/>
  <c r="O67" i="38"/>
  <c r="E67" i="38"/>
  <c r="H67" i="38"/>
  <c r="G67" i="38"/>
  <c r="M71" i="38"/>
  <c r="I71" i="38"/>
  <c r="L71" i="38"/>
  <c r="K71" i="38"/>
  <c r="N71" i="38"/>
  <c r="J71" i="38"/>
  <c r="O71" i="38"/>
  <c r="E71" i="38"/>
  <c r="H71" i="38"/>
  <c r="G71" i="38"/>
  <c r="M75" i="38"/>
  <c r="I75" i="38"/>
  <c r="L75" i="38"/>
  <c r="K75" i="38"/>
  <c r="N75" i="38"/>
  <c r="J75" i="38"/>
  <c r="O75" i="38"/>
  <c r="E75" i="38"/>
  <c r="H75" i="38"/>
  <c r="G75" i="38"/>
  <c r="M79" i="38"/>
  <c r="I79" i="38"/>
  <c r="L79" i="38"/>
  <c r="K79" i="38"/>
  <c r="N79" i="38"/>
  <c r="J79" i="38"/>
  <c r="O79" i="38"/>
  <c r="E79" i="38"/>
  <c r="H79" i="38"/>
  <c r="G79" i="38"/>
  <c r="M83" i="38"/>
  <c r="I83" i="38"/>
  <c r="L83" i="38"/>
  <c r="K83" i="38"/>
  <c r="N83" i="38"/>
  <c r="J83" i="38"/>
  <c r="O83" i="38"/>
  <c r="E83" i="38"/>
  <c r="H83" i="38"/>
  <c r="G83" i="38"/>
  <c r="AA7" i="38"/>
  <c r="Z7" i="38"/>
  <c r="AD7" i="38"/>
  <c r="Y7" i="38"/>
  <c r="AC7" i="38"/>
  <c r="AE7" i="38"/>
  <c r="U7" i="38"/>
  <c r="AB7" i="38"/>
  <c r="X7" i="38"/>
  <c r="W7" i="38"/>
  <c r="AA11" i="38"/>
  <c r="AD11" i="38"/>
  <c r="AC11" i="38"/>
  <c r="AB11" i="38"/>
  <c r="Z11" i="38"/>
  <c r="AE11" i="38"/>
  <c r="U11" i="38"/>
  <c r="Y11" i="38"/>
  <c r="X11" i="38"/>
  <c r="W11" i="38"/>
  <c r="AA15" i="38"/>
  <c r="AD15" i="38"/>
  <c r="Z15" i="38"/>
  <c r="AC15" i="38"/>
  <c r="AB15" i="38"/>
  <c r="Y15" i="38"/>
  <c r="AE15" i="38"/>
  <c r="U15" i="38"/>
  <c r="X15" i="38"/>
  <c r="W15" i="38"/>
  <c r="AA19" i="38"/>
  <c r="AD19" i="38"/>
  <c r="Z19" i="38"/>
  <c r="AC19" i="38"/>
  <c r="AB19" i="38"/>
  <c r="Y19" i="38"/>
  <c r="AE19" i="38"/>
  <c r="U19" i="38"/>
  <c r="X19" i="38"/>
  <c r="W19" i="38"/>
  <c r="AA23" i="38"/>
  <c r="AD23" i="38"/>
  <c r="Z23" i="38"/>
  <c r="AC23" i="38"/>
  <c r="AB23" i="38"/>
  <c r="Y23" i="38"/>
  <c r="AE23" i="38"/>
  <c r="U23" i="38"/>
  <c r="X23" i="38"/>
  <c r="W23" i="38"/>
  <c r="AA27" i="38"/>
  <c r="AD27" i="38"/>
  <c r="Z27" i="38"/>
  <c r="AC27" i="38"/>
  <c r="AB27" i="38"/>
  <c r="Y27" i="38"/>
  <c r="AE27" i="38"/>
  <c r="U27" i="38"/>
  <c r="X27" i="38"/>
  <c r="W27" i="38"/>
  <c r="AA31" i="38"/>
  <c r="AD31" i="38"/>
  <c r="Z31" i="38"/>
  <c r="AC31" i="38"/>
  <c r="AB31" i="38"/>
  <c r="Y31" i="38"/>
  <c r="AE31" i="38"/>
  <c r="U31" i="38"/>
  <c r="X31" i="38"/>
  <c r="W31" i="38"/>
  <c r="AA35" i="38"/>
  <c r="AD35" i="38"/>
  <c r="Z35" i="38"/>
  <c r="AC35" i="38"/>
  <c r="AB35" i="38"/>
  <c r="Y35" i="38"/>
  <c r="AE35" i="38"/>
  <c r="U35" i="38"/>
  <c r="X35" i="38"/>
  <c r="W35" i="38"/>
  <c r="AA39" i="38"/>
  <c r="AD39" i="38"/>
  <c r="Z39" i="38"/>
  <c r="AC39" i="38"/>
  <c r="AB39" i="38"/>
  <c r="Y39" i="38"/>
  <c r="AE39" i="38"/>
  <c r="U39" i="38"/>
  <c r="X39" i="38"/>
  <c r="W39" i="38"/>
  <c r="AA43" i="38"/>
  <c r="AD43" i="38"/>
  <c r="Z43" i="38"/>
  <c r="AC43" i="38"/>
  <c r="AB43" i="38"/>
  <c r="Y43" i="38"/>
  <c r="AE43" i="38"/>
  <c r="U43" i="38"/>
  <c r="X43" i="38"/>
  <c r="W43" i="38"/>
  <c r="AA47" i="38"/>
  <c r="AD47" i="38"/>
  <c r="Z47" i="38"/>
  <c r="AC47" i="38"/>
  <c r="AB47" i="38"/>
  <c r="Y47" i="38"/>
  <c r="AE47" i="38"/>
  <c r="U47" i="38"/>
  <c r="X47" i="38"/>
  <c r="W47" i="38"/>
  <c r="AA51" i="38"/>
  <c r="AD51" i="38"/>
  <c r="Z51" i="38"/>
  <c r="AC51" i="38"/>
  <c r="AB51" i="38"/>
  <c r="Y51" i="38"/>
  <c r="AE51" i="38"/>
  <c r="U51" i="38"/>
  <c r="X51" i="38"/>
  <c r="W51" i="38"/>
  <c r="AA55" i="38"/>
  <c r="AD55" i="38"/>
  <c r="Z55" i="38"/>
  <c r="AC55" i="38"/>
  <c r="AB55" i="38"/>
  <c r="Y55" i="38"/>
  <c r="AE55" i="38"/>
  <c r="U55" i="38"/>
  <c r="X55" i="38"/>
  <c r="W55" i="38"/>
  <c r="AA59" i="38"/>
  <c r="AD59" i="38"/>
  <c r="Z59" i="38"/>
  <c r="AC59" i="38"/>
  <c r="AB59" i="38"/>
  <c r="Y59" i="38"/>
  <c r="AE59" i="38"/>
  <c r="U59" i="38"/>
  <c r="X59" i="38"/>
  <c r="W59" i="38"/>
  <c r="AA63" i="38"/>
  <c r="AD63" i="38"/>
  <c r="Z63" i="38"/>
  <c r="AC63" i="38"/>
  <c r="AB63" i="38"/>
  <c r="Y63" i="38"/>
  <c r="AE63" i="38"/>
  <c r="U63" i="38"/>
  <c r="X63" i="38"/>
  <c r="W63" i="38"/>
  <c r="AA67" i="38"/>
  <c r="AD67" i="38"/>
  <c r="Z67" i="38"/>
  <c r="AC67" i="38"/>
  <c r="AB67" i="38"/>
  <c r="Y67" i="38"/>
  <c r="AE67" i="38"/>
  <c r="U67" i="38"/>
  <c r="X67" i="38"/>
  <c r="W67" i="38"/>
  <c r="AA71" i="38"/>
  <c r="AD71" i="38"/>
  <c r="Z71" i="38"/>
  <c r="AC71" i="38"/>
  <c r="AB71" i="38"/>
  <c r="Y71" i="38"/>
  <c r="AE71" i="38"/>
  <c r="U71" i="38"/>
  <c r="X71" i="38"/>
  <c r="W71" i="38"/>
  <c r="AC75" i="38"/>
  <c r="Y75" i="38"/>
  <c r="AA75" i="38"/>
  <c r="AB75" i="38"/>
  <c r="Z75" i="38"/>
  <c r="AE75" i="38"/>
  <c r="U75" i="38"/>
  <c r="AD75" i="38"/>
  <c r="X75" i="38"/>
  <c r="W75" i="38"/>
  <c r="AC79" i="38"/>
  <c r="Y79" i="38"/>
  <c r="AA79" i="38"/>
  <c r="AB79" i="38"/>
  <c r="Z79" i="38"/>
  <c r="AD79" i="38"/>
  <c r="AE79" i="38"/>
  <c r="U79" i="38"/>
  <c r="X79" i="38"/>
  <c r="W79" i="38"/>
  <c r="AC83" i="38"/>
  <c r="Y83" i="38"/>
  <c r="AA83" i="38"/>
  <c r="AB83" i="38"/>
  <c r="Z83" i="38"/>
  <c r="AE83" i="38"/>
  <c r="U83" i="38"/>
  <c r="X83" i="38"/>
  <c r="AD83" i="38"/>
  <c r="W83" i="38"/>
  <c r="AB7" i="37"/>
  <c r="AA7" i="37"/>
  <c r="AD7" i="37"/>
  <c r="Z7" i="37"/>
  <c r="AC7" i="37"/>
  <c r="Y7" i="37"/>
  <c r="AE7" i="37"/>
  <c r="U7" i="37"/>
  <c r="X7" i="37"/>
  <c r="W7" i="37"/>
  <c r="AB11" i="37"/>
  <c r="AA11" i="37"/>
  <c r="AD11" i="37"/>
  <c r="Z11" i="37"/>
  <c r="AC11" i="37"/>
  <c r="Y11" i="37"/>
  <c r="AE11" i="37"/>
  <c r="U11" i="37"/>
  <c r="X11" i="37"/>
  <c r="W11" i="37"/>
  <c r="AB15" i="37"/>
  <c r="AA15" i="37"/>
  <c r="AD15" i="37"/>
  <c r="Z15" i="37"/>
  <c r="AC15" i="37"/>
  <c r="Y15" i="37"/>
  <c r="AE15" i="37"/>
  <c r="U15" i="37"/>
  <c r="X15" i="37"/>
  <c r="W15" i="37"/>
  <c r="AB19" i="37"/>
  <c r="AA19" i="37"/>
  <c r="AD19" i="37"/>
  <c r="Z19" i="37"/>
  <c r="AC19" i="37"/>
  <c r="Y19" i="37"/>
  <c r="AE19" i="37"/>
  <c r="U19" i="37"/>
  <c r="X19" i="37"/>
  <c r="W19" i="37"/>
  <c r="AB23" i="37"/>
  <c r="AA23" i="37"/>
  <c r="AD23" i="37"/>
  <c r="Z23" i="37"/>
  <c r="AC23" i="37"/>
  <c r="Y23" i="37"/>
  <c r="AE23" i="37"/>
  <c r="U23" i="37"/>
  <c r="X23" i="37"/>
  <c r="W23" i="37"/>
  <c r="AB27" i="37"/>
  <c r="AA27" i="37"/>
  <c r="AD27" i="37"/>
  <c r="Z27" i="37"/>
  <c r="AC27" i="37"/>
  <c r="Y27" i="37"/>
  <c r="AE27" i="37"/>
  <c r="U27" i="37"/>
  <c r="X27" i="37"/>
  <c r="W27" i="37"/>
  <c r="AA31" i="37"/>
  <c r="AC31" i="37"/>
  <c r="Y31" i="37"/>
  <c r="AD31" i="37"/>
  <c r="AB31" i="37"/>
  <c r="Z31" i="37"/>
  <c r="AE31" i="37"/>
  <c r="U31" i="37"/>
  <c r="X31" i="37"/>
  <c r="W31" i="37"/>
  <c r="AA35" i="37"/>
  <c r="AC35" i="37"/>
  <c r="Y35" i="37"/>
  <c r="AD35" i="37"/>
  <c r="AB35" i="37"/>
  <c r="Z35" i="37"/>
  <c r="AE35" i="37"/>
  <c r="U35" i="37"/>
  <c r="X35" i="37"/>
  <c r="W35" i="37"/>
  <c r="AA39" i="37"/>
  <c r="AC39" i="37"/>
  <c r="Y39" i="37"/>
  <c r="AD39" i="37"/>
  <c r="AB39" i="37"/>
  <c r="Z39" i="37"/>
  <c r="AE39" i="37"/>
  <c r="U39" i="37"/>
  <c r="X39" i="37"/>
  <c r="W39" i="37"/>
  <c r="AA43" i="37"/>
  <c r="AC43" i="37"/>
  <c r="Y43" i="37"/>
  <c r="AD43" i="37"/>
  <c r="AB43" i="37"/>
  <c r="Z43" i="37"/>
  <c r="AE43" i="37"/>
  <c r="U43" i="37"/>
  <c r="X43" i="37"/>
  <c r="W43" i="37"/>
  <c r="AA47" i="37"/>
  <c r="AC47" i="37"/>
  <c r="Y47" i="37"/>
  <c r="AD47" i="37"/>
  <c r="AB47" i="37"/>
  <c r="Z47" i="37"/>
  <c r="AE47" i="37"/>
  <c r="U47" i="37"/>
  <c r="X47" i="37"/>
  <c r="W47" i="37"/>
  <c r="AB51" i="37"/>
  <c r="AA51" i="37"/>
  <c r="AD51" i="37"/>
  <c r="Z51" i="37"/>
  <c r="AC51" i="37"/>
  <c r="Y51" i="37"/>
  <c r="AE51" i="37"/>
  <c r="U51" i="37"/>
  <c r="X51" i="37"/>
  <c r="W51" i="37"/>
  <c r="AB55" i="37"/>
  <c r="AA55" i="37"/>
  <c r="AD55" i="37"/>
  <c r="Z55" i="37"/>
  <c r="AC55" i="37"/>
  <c r="Y55" i="37"/>
  <c r="AE55" i="37"/>
  <c r="U55" i="37"/>
  <c r="X55" i="37"/>
  <c r="W55" i="37"/>
  <c r="AB59" i="37"/>
  <c r="AA59" i="37"/>
  <c r="AD59" i="37"/>
  <c r="Z59" i="37"/>
  <c r="AC59" i="37"/>
  <c r="Y59" i="37"/>
  <c r="AE59" i="37"/>
  <c r="U59" i="37"/>
  <c r="X59" i="37"/>
  <c r="W59" i="37"/>
  <c r="AB63" i="37"/>
  <c r="AA63" i="37"/>
  <c r="AD63" i="37"/>
  <c r="Z63" i="37"/>
  <c r="AC63" i="37"/>
  <c r="Y63" i="37"/>
  <c r="AE63" i="37"/>
  <c r="U63" i="37"/>
  <c r="X63" i="37"/>
  <c r="W63" i="37"/>
  <c r="AB67" i="37"/>
  <c r="AA67" i="37"/>
  <c r="AD67" i="37"/>
  <c r="Z67" i="37"/>
  <c r="AC67" i="37"/>
  <c r="Y67" i="37"/>
  <c r="AE67" i="37"/>
  <c r="U67" i="37"/>
  <c r="X67" i="37"/>
  <c r="W67" i="37"/>
  <c r="AB71" i="37"/>
  <c r="AA71" i="37"/>
  <c r="AD71" i="37"/>
  <c r="Z71" i="37"/>
  <c r="AC71" i="37"/>
  <c r="Y71" i="37"/>
  <c r="AE71" i="37"/>
  <c r="U71" i="37"/>
  <c r="X71" i="37"/>
  <c r="W71" i="37"/>
  <c r="AB75" i="37"/>
  <c r="AA75" i="37"/>
  <c r="AD75" i="37"/>
  <c r="Z75" i="37"/>
  <c r="AC75" i="37"/>
  <c r="Y75" i="37"/>
  <c r="AE75" i="37"/>
  <c r="U75" i="37"/>
  <c r="X75" i="37"/>
  <c r="W75" i="37"/>
  <c r="AB79" i="37"/>
  <c r="AA79" i="37"/>
  <c r="AD79" i="37"/>
  <c r="Z79" i="37"/>
  <c r="AC79" i="37"/>
  <c r="Y79" i="37"/>
  <c r="AE79" i="37"/>
  <c r="U79" i="37"/>
  <c r="X79" i="37"/>
  <c r="W79" i="37"/>
  <c r="AB83" i="37"/>
  <c r="AA83" i="37"/>
  <c r="AD83" i="37"/>
  <c r="Z83" i="37"/>
  <c r="AC83" i="37"/>
  <c r="Y83" i="37"/>
  <c r="AE83" i="37"/>
  <c r="U83" i="37"/>
  <c r="X83" i="37"/>
  <c r="W83" i="37"/>
  <c r="M7" i="37"/>
  <c r="I7" i="37"/>
  <c r="K7" i="37"/>
  <c r="L7" i="37"/>
  <c r="J7" i="37"/>
  <c r="N7" i="37"/>
  <c r="O7" i="37"/>
  <c r="E7" i="37"/>
  <c r="H7" i="37"/>
  <c r="G7" i="37"/>
  <c r="M11" i="37"/>
  <c r="I11" i="37"/>
  <c r="K11" i="37"/>
  <c r="L11" i="37"/>
  <c r="J11" i="37"/>
  <c r="N11" i="37"/>
  <c r="O11" i="37"/>
  <c r="E11" i="37"/>
  <c r="H11" i="37"/>
  <c r="G11" i="37"/>
  <c r="N15" i="37"/>
  <c r="J15" i="37"/>
  <c r="M15" i="37"/>
  <c r="I15" i="37"/>
  <c r="L15" i="37"/>
  <c r="K15" i="37"/>
  <c r="O15" i="37"/>
  <c r="E15" i="37"/>
  <c r="H15" i="37"/>
  <c r="G15" i="37"/>
  <c r="N19" i="37"/>
  <c r="J19" i="37"/>
  <c r="M19" i="37"/>
  <c r="I19" i="37"/>
  <c r="L19" i="37"/>
  <c r="K19" i="37"/>
  <c r="O19" i="37"/>
  <c r="E19" i="37"/>
  <c r="H19" i="37"/>
  <c r="G19" i="37"/>
  <c r="N23" i="37"/>
  <c r="J23" i="37"/>
  <c r="M23" i="37"/>
  <c r="I23" i="37"/>
  <c r="L23" i="37"/>
  <c r="K23" i="37"/>
  <c r="O23" i="37"/>
  <c r="E23" i="37"/>
  <c r="H23" i="37"/>
  <c r="G23" i="37"/>
  <c r="N27" i="37"/>
  <c r="J27" i="37"/>
  <c r="M27" i="37"/>
  <c r="I27" i="37"/>
  <c r="L27" i="37"/>
  <c r="K27" i="37"/>
  <c r="O27" i="37"/>
  <c r="E27" i="37"/>
  <c r="H27" i="37"/>
  <c r="G27" i="37"/>
  <c r="N31" i="37"/>
  <c r="J31" i="37"/>
  <c r="M31" i="37"/>
  <c r="I31" i="37"/>
  <c r="L31" i="37"/>
  <c r="K31" i="37"/>
  <c r="O31" i="37"/>
  <c r="E31" i="37"/>
  <c r="H31" i="37"/>
  <c r="G31" i="37"/>
  <c r="N35" i="37"/>
  <c r="J35" i="37"/>
  <c r="M35" i="37"/>
  <c r="I35" i="37"/>
  <c r="L35" i="37"/>
  <c r="K35" i="37"/>
  <c r="O35" i="37"/>
  <c r="E35" i="37"/>
  <c r="H35" i="37"/>
  <c r="G35" i="37"/>
  <c r="N39" i="37"/>
  <c r="J39" i="37"/>
  <c r="M39" i="37"/>
  <c r="I39" i="37"/>
  <c r="L39" i="37"/>
  <c r="K39" i="37"/>
  <c r="O39" i="37"/>
  <c r="E39" i="37"/>
  <c r="H39" i="37"/>
  <c r="G39" i="37"/>
  <c r="N43" i="37"/>
  <c r="J43" i="37"/>
  <c r="M43" i="37"/>
  <c r="I43" i="37"/>
  <c r="L43" i="37"/>
  <c r="K43" i="37"/>
  <c r="O43" i="37"/>
  <c r="E43" i="37"/>
  <c r="H43" i="37"/>
  <c r="G43" i="37"/>
  <c r="N47" i="37"/>
  <c r="J47" i="37"/>
  <c r="M47" i="37"/>
  <c r="I47" i="37"/>
  <c r="L47" i="37"/>
  <c r="K47" i="37"/>
  <c r="O47" i="37"/>
  <c r="E47" i="37"/>
  <c r="H47" i="37"/>
  <c r="G47" i="37"/>
  <c r="N51" i="37"/>
  <c r="J51" i="37"/>
  <c r="M51" i="37"/>
  <c r="I51" i="37"/>
  <c r="L51" i="37"/>
  <c r="K51" i="37"/>
  <c r="O51" i="37"/>
  <c r="E51" i="37"/>
  <c r="H51" i="37"/>
  <c r="G51" i="37"/>
  <c r="N55" i="37"/>
  <c r="J55" i="37"/>
  <c r="M55" i="37"/>
  <c r="I55" i="37"/>
  <c r="L55" i="37"/>
  <c r="K55" i="37"/>
  <c r="O55" i="37"/>
  <c r="E55" i="37"/>
  <c r="H55" i="37"/>
  <c r="G55" i="37"/>
  <c r="N59" i="37"/>
  <c r="J59" i="37"/>
  <c r="M59" i="37"/>
  <c r="I59" i="37"/>
  <c r="L59" i="37"/>
  <c r="K59" i="37"/>
  <c r="O59" i="37"/>
  <c r="E59" i="37"/>
  <c r="H59" i="37"/>
  <c r="G59" i="37"/>
  <c r="N63" i="37"/>
  <c r="J63" i="37"/>
  <c r="M63" i="37"/>
  <c r="I63" i="37"/>
  <c r="L63" i="37"/>
  <c r="K63" i="37"/>
  <c r="O63" i="37"/>
  <c r="E63" i="37"/>
  <c r="H63" i="37"/>
  <c r="G63" i="37"/>
  <c r="N67" i="37"/>
  <c r="J67" i="37"/>
  <c r="M67" i="37"/>
  <c r="I67" i="37"/>
  <c r="L67" i="37"/>
  <c r="K67" i="37"/>
  <c r="O67" i="37"/>
  <c r="E67" i="37"/>
  <c r="H67" i="37"/>
  <c r="G67" i="37"/>
  <c r="N71" i="37"/>
  <c r="J71" i="37"/>
  <c r="M71" i="37"/>
  <c r="I71" i="37"/>
  <c r="L71" i="37"/>
  <c r="K71" i="37"/>
  <c r="O71" i="37"/>
  <c r="E71" i="37"/>
  <c r="H71" i="37"/>
  <c r="G71" i="37"/>
  <c r="N75" i="37"/>
  <c r="J75" i="37"/>
  <c r="M75" i="37"/>
  <c r="I75" i="37"/>
  <c r="L75" i="37"/>
  <c r="K75" i="37"/>
  <c r="O75" i="37"/>
  <c r="E75" i="37"/>
  <c r="H75" i="37"/>
  <c r="G75" i="37"/>
  <c r="N79" i="37"/>
  <c r="J79" i="37"/>
  <c r="M79" i="37"/>
  <c r="I79" i="37"/>
  <c r="L79" i="37"/>
  <c r="K79" i="37"/>
  <c r="O79" i="37"/>
  <c r="E79" i="37"/>
  <c r="H79" i="37"/>
  <c r="G79" i="37"/>
  <c r="N83" i="37"/>
  <c r="J83" i="37"/>
  <c r="M83" i="37"/>
  <c r="I83" i="37"/>
  <c r="L83" i="37"/>
  <c r="K83" i="37"/>
  <c r="O83" i="37"/>
  <c r="E83" i="37"/>
  <c r="H83" i="37"/>
  <c r="G83" i="37"/>
  <c r="K6" i="39"/>
  <c r="N6" i="39"/>
  <c r="J6" i="39"/>
  <c r="M6" i="39"/>
  <c r="I6" i="39"/>
  <c r="L6" i="39"/>
  <c r="G6" i="39"/>
  <c r="O6" i="39"/>
  <c r="E6" i="39"/>
  <c r="H6" i="39"/>
  <c r="M7" i="39"/>
  <c r="I7" i="39"/>
  <c r="L7" i="39"/>
  <c r="K7" i="39"/>
  <c r="N7" i="39"/>
  <c r="J7" i="39"/>
  <c r="O7" i="39"/>
  <c r="E7" i="39"/>
  <c r="H7" i="39"/>
  <c r="G7" i="39"/>
  <c r="L19" i="39"/>
  <c r="K19" i="39"/>
  <c r="N19" i="39"/>
  <c r="J19" i="39"/>
  <c r="M19" i="39"/>
  <c r="I19" i="39"/>
  <c r="O19" i="39"/>
  <c r="E19" i="39"/>
  <c r="H19" i="39"/>
  <c r="G19" i="39"/>
  <c r="L31" i="39"/>
  <c r="K31" i="39"/>
  <c r="N31" i="39"/>
  <c r="J31" i="39"/>
  <c r="M31" i="39"/>
  <c r="I31" i="39"/>
  <c r="O31" i="39"/>
  <c r="E31" i="39"/>
  <c r="H31" i="39"/>
  <c r="G31" i="39"/>
  <c r="L35" i="39"/>
  <c r="K35" i="39"/>
  <c r="N35" i="39"/>
  <c r="J35" i="39"/>
  <c r="M35" i="39"/>
  <c r="I35" i="39"/>
  <c r="O35" i="39"/>
  <c r="E35" i="39"/>
  <c r="H35" i="39"/>
  <c r="G35" i="39"/>
  <c r="L39" i="39"/>
  <c r="K39" i="39"/>
  <c r="N39" i="39"/>
  <c r="J39" i="39"/>
  <c r="M39" i="39"/>
  <c r="I39" i="39"/>
  <c r="O39" i="39"/>
  <c r="E39" i="39"/>
  <c r="H39" i="39"/>
  <c r="G39" i="39"/>
  <c r="L43" i="39"/>
  <c r="K43" i="39"/>
  <c r="N43" i="39"/>
  <c r="J43" i="39"/>
  <c r="M43" i="39"/>
  <c r="I43" i="39"/>
  <c r="O43" i="39"/>
  <c r="E43" i="39"/>
  <c r="H43" i="39"/>
  <c r="G43" i="39"/>
  <c r="L47" i="39"/>
  <c r="K47" i="39"/>
  <c r="N47" i="39"/>
  <c r="J47" i="39"/>
  <c r="M47" i="39"/>
  <c r="I47" i="39"/>
  <c r="O47" i="39"/>
  <c r="E47" i="39"/>
  <c r="H47" i="39"/>
  <c r="G47" i="39"/>
  <c r="L51" i="39"/>
  <c r="K51" i="39"/>
  <c r="N51" i="39"/>
  <c r="J51" i="39"/>
  <c r="M51" i="39"/>
  <c r="I51" i="39"/>
  <c r="O51" i="39"/>
  <c r="E51" i="39"/>
  <c r="H51" i="39"/>
  <c r="G51" i="39"/>
  <c r="L55" i="39"/>
  <c r="K55" i="39"/>
  <c r="N55" i="39"/>
  <c r="J55" i="39"/>
  <c r="M55" i="39"/>
  <c r="I55" i="39"/>
  <c r="O55" i="39"/>
  <c r="E55" i="39"/>
  <c r="H55" i="39"/>
  <c r="G55" i="39"/>
  <c r="L59" i="39"/>
  <c r="K59" i="39"/>
  <c r="N59" i="39"/>
  <c r="J59" i="39"/>
  <c r="M59" i="39"/>
  <c r="I59" i="39"/>
  <c r="O59" i="39"/>
  <c r="E59" i="39"/>
  <c r="H59" i="39"/>
  <c r="G59" i="39"/>
  <c r="K63" i="39"/>
  <c r="M63" i="39"/>
  <c r="I63" i="39"/>
  <c r="N63" i="39"/>
  <c r="L63" i="39"/>
  <c r="J63" i="39"/>
  <c r="O63" i="39"/>
  <c r="E63" i="39"/>
  <c r="H63" i="39"/>
  <c r="G63" i="39"/>
  <c r="K67" i="39"/>
  <c r="M67" i="39"/>
  <c r="I67" i="39"/>
  <c r="N67" i="39"/>
  <c r="L67" i="39"/>
  <c r="J67" i="39"/>
  <c r="O67" i="39"/>
  <c r="E67" i="39"/>
  <c r="H67" i="39"/>
  <c r="G67" i="39"/>
  <c r="K71" i="39"/>
  <c r="M71" i="39"/>
  <c r="I71" i="39"/>
  <c r="N71" i="39"/>
  <c r="L71" i="39"/>
  <c r="J71" i="39"/>
  <c r="O71" i="39"/>
  <c r="E71" i="39"/>
  <c r="H71" i="39"/>
  <c r="G71" i="39"/>
  <c r="K75" i="39"/>
  <c r="M75" i="39"/>
  <c r="I75" i="39"/>
  <c r="N75" i="39"/>
  <c r="L75" i="39"/>
  <c r="J75" i="39"/>
  <c r="O75" i="39"/>
  <c r="E75" i="39"/>
  <c r="H75" i="39"/>
  <c r="G75" i="39"/>
  <c r="K79" i="39"/>
  <c r="M79" i="39"/>
  <c r="I79" i="39"/>
  <c r="N79" i="39"/>
  <c r="L79" i="39"/>
  <c r="J79" i="39"/>
  <c r="O79" i="39"/>
  <c r="E79" i="39"/>
  <c r="H79" i="39"/>
  <c r="G79" i="39"/>
  <c r="K83" i="39"/>
  <c r="M83" i="39"/>
  <c r="I83" i="39"/>
  <c r="N83" i="39"/>
  <c r="L83" i="39"/>
  <c r="J83" i="39"/>
  <c r="O83" i="39"/>
  <c r="E83" i="39"/>
  <c r="H83" i="39"/>
  <c r="G83" i="39"/>
  <c r="S6" i="39"/>
  <c r="AB6" i="39"/>
  <c r="AD6" i="39"/>
  <c r="Y6" i="39"/>
  <c r="W6" i="39"/>
  <c r="AC6" i="39"/>
  <c r="AA6" i="39"/>
  <c r="AE6" i="39"/>
  <c r="U6" i="39"/>
  <c r="Z6" i="39"/>
  <c r="X6" i="39"/>
  <c r="AB10" i="39"/>
  <c r="AA10" i="39"/>
  <c r="W10" i="39"/>
  <c r="Z10" i="39"/>
  <c r="AD10" i="39"/>
  <c r="Y10" i="39"/>
  <c r="AE10" i="39"/>
  <c r="U10" i="39"/>
  <c r="X10" i="39"/>
  <c r="AC10" i="39"/>
  <c r="AB14" i="39"/>
  <c r="AD14" i="39"/>
  <c r="Y14" i="39"/>
  <c r="W14" i="39"/>
  <c r="AC14" i="39"/>
  <c r="AA14" i="39"/>
  <c r="AE14" i="39"/>
  <c r="U14" i="39"/>
  <c r="X14" i="39"/>
  <c r="Z14" i="39"/>
  <c r="S18" i="39"/>
  <c r="AB18" i="39"/>
  <c r="AA18" i="39"/>
  <c r="W18" i="39"/>
  <c r="Z18" i="39"/>
  <c r="AD18" i="39"/>
  <c r="Y18" i="39"/>
  <c r="AE18" i="39"/>
  <c r="U18" i="39"/>
  <c r="X18" i="39"/>
  <c r="AC18" i="39"/>
  <c r="AB22" i="39"/>
  <c r="AD22" i="39"/>
  <c r="Y22" i="39"/>
  <c r="W22" i="39"/>
  <c r="AC22" i="39"/>
  <c r="AA22" i="39"/>
  <c r="AE22" i="39"/>
  <c r="U22" i="39"/>
  <c r="Z22" i="39"/>
  <c r="X22" i="39"/>
  <c r="S26" i="39"/>
  <c r="AB26" i="39"/>
  <c r="AA26" i="39"/>
  <c r="W26" i="39"/>
  <c r="Z26" i="39"/>
  <c r="AD26" i="39"/>
  <c r="Y26" i="39"/>
  <c r="AE26" i="39"/>
  <c r="U26" i="39"/>
  <c r="AC26" i="39"/>
  <c r="X26" i="39"/>
  <c r="AB30" i="39"/>
  <c r="AD30" i="39"/>
  <c r="Y30" i="39"/>
  <c r="W30" i="39"/>
  <c r="AC30" i="39"/>
  <c r="AA30" i="39"/>
  <c r="AE30" i="39"/>
  <c r="U30" i="39"/>
  <c r="Z30" i="39"/>
  <c r="X30" i="39"/>
  <c r="S34" i="39"/>
  <c r="AD34" i="39"/>
  <c r="Z34" i="39"/>
  <c r="AB34" i="39"/>
  <c r="Y34" i="39"/>
  <c r="W34" i="39"/>
  <c r="AC34" i="39"/>
  <c r="AE34" i="39"/>
  <c r="U34" i="39"/>
  <c r="X34" i="39"/>
  <c r="AA34" i="39"/>
  <c r="S38" i="39"/>
  <c r="AD38" i="39"/>
  <c r="Z38" i="39"/>
  <c r="AB38" i="39"/>
  <c r="Y38" i="39"/>
  <c r="W38" i="39"/>
  <c r="AC38" i="39"/>
  <c r="AE38" i="39"/>
  <c r="U38" i="39"/>
  <c r="AA38" i="39"/>
  <c r="X38" i="39"/>
  <c r="AD42" i="39"/>
  <c r="Z42" i="39"/>
  <c r="AB42" i="39"/>
  <c r="Y42" i="39"/>
  <c r="W42" i="39"/>
  <c r="AC42" i="39"/>
  <c r="AE42" i="39"/>
  <c r="U42" i="39"/>
  <c r="X42" i="39"/>
  <c r="AA42" i="39"/>
  <c r="AD46" i="39"/>
  <c r="Z46" i="39"/>
  <c r="AB46" i="39"/>
  <c r="Y46" i="39"/>
  <c r="W46" i="39"/>
  <c r="AC46" i="39"/>
  <c r="AE46" i="39"/>
  <c r="U46" i="39"/>
  <c r="AA46" i="39"/>
  <c r="X46" i="39"/>
  <c r="S50" i="39"/>
  <c r="AD50" i="39"/>
  <c r="Z50" i="39"/>
  <c r="AB50" i="39"/>
  <c r="Y50" i="39"/>
  <c r="W50" i="39"/>
  <c r="AC50" i="39"/>
  <c r="AE50" i="39"/>
  <c r="U50" i="39"/>
  <c r="X50" i="39"/>
  <c r="AA50" i="39"/>
  <c r="AC54" i="39"/>
  <c r="Y54" i="39"/>
  <c r="AA54" i="39"/>
  <c r="Z54" i="39"/>
  <c r="AD54" i="39"/>
  <c r="W54" i="39"/>
  <c r="AE54" i="39"/>
  <c r="U54" i="39"/>
  <c r="AB54" i="39"/>
  <c r="X54" i="39"/>
  <c r="S58" i="39"/>
  <c r="AC58" i="39"/>
  <c r="Y58" i="39"/>
  <c r="AD58" i="39"/>
  <c r="AB58" i="39"/>
  <c r="AA58" i="39"/>
  <c r="W58" i="39"/>
  <c r="AE58" i="39"/>
  <c r="U58" i="39"/>
  <c r="Z58" i="39"/>
  <c r="X58" i="39"/>
  <c r="AC62" i="39"/>
  <c r="Y62" i="39"/>
  <c r="AA62" i="39"/>
  <c r="Z62" i="39"/>
  <c r="AD62" i="39"/>
  <c r="W62" i="39"/>
  <c r="AB62" i="39"/>
  <c r="AE62" i="39"/>
  <c r="U62" i="39"/>
  <c r="X62" i="39"/>
  <c r="S66" i="39"/>
  <c r="AC66" i="39"/>
  <c r="Y66" i="39"/>
  <c r="AD66" i="39"/>
  <c r="AB66" i="39"/>
  <c r="AA66" i="39"/>
  <c r="W66" i="39"/>
  <c r="Z66" i="39"/>
  <c r="AE66" i="39"/>
  <c r="U66" i="39"/>
  <c r="X66" i="39"/>
  <c r="S70" i="39"/>
  <c r="AC70" i="39"/>
  <c r="Y70" i="39"/>
  <c r="AA70" i="39"/>
  <c r="Z70" i="39"/>
  <c r="AD70" i="39"/>
  <c r="W70" i="39"/>
  <c r="AB70" i="39"/>
  <c r="AE70" i="39"/>
  <c r="U70" i="39"/>
  <c r="X70" i="39"/>
  <c r="AC74" i="39"/>
  <c r="Y74" i="39"/>
  <c r="AD74" i="39"/>
  <c r="AB74" i="39"/>
  <c r="AA74" i="39"/>
  <c r="W74" i="39"/>
  <c r="Z74" i="39"/>
  <c r="AE74" i="39"/>
  <c r="U74" i="39"/>
  <c r="X74" i="39"/>
  <c r="AC78" i="39"/>
  <c r="Y78" i="39"/>
  <c r="AA78" i="39"/>
  <c r="Z78" i="39"/>
  <c r="AD78" i="39"/>
  <c r="AB78" i="39"/>
  <c r="W78" i="39"/>
  <c r="AE78" i="39"/>
  <c r="U78" i="39"/>
  <c r="X78" i="39"/>
  <c r="S82" i="39"/>
  <c r="AC82" i="39"/>
  <c r="Y82" i="39"/>
  <c r="AD82" i="39"/>
  <c r="AB82" i="39"/>
  <c r="AA82" i="39"/>
  <c r="Z82" i="39"/>
  <c r="W82" i="39"/>
  <c r="AE82" i="39"/>
  <c r="U82" i="39"/>
  <c r="X82" i="39"/>
  <c r="L8" i="38"/>
  <c r="K8" i="38"/>
  <c r="N8" i="38"/>
  <c r="J8" i="38"/>
  <c r="M8" i="38"/>
  <c r="I8" i="38"/>
  <c r="O8" i="38"/>
  <c r="E8" i="38"/>
  <c r="H8" i="38"/>
  <c r="G8" i="38"/>
  <c r="L12" i="38"/>
  <c r="K12" i="38"/>
  <c r="N12" i="38"/>
  <c r="J12" i="38"/>
  <c r="M12" i="38"/>
  <c r="I12" i="38"/>
  <c r="O12" i="38"/>
  <c r="E12" i="38"/>
  <c r="H12" i="38"/>
  <c r="G12" i="38"/>
  <c r="N16" i="38"/>
  <c r="L16" i="38"/>
  <c r="M16" i="38"/>
  <c r="K16" i="38"/>
  <c r="J16" i="38"/>
  <c r="I16" i="38"/>
  <c r="O16" i="38"/>
  <c r="E16" i="38"/>
  <c r="H16" i="38"/>
  <c r="G16" i="38"/>
  <c r="N20" i="38"/>
  <c r="J20" i="38"/>
  <c r="L20" i="38"/>
  <c r="M20" i="38"/>
  <c r="K20" i="38"/>
  <c r="I20" i="38"/>
  <c r="O20" i="38"/>
  <c r="E20" i="38"/>
  <c r="H20" i="38"/>
  <c r="G20" i="38"/>
  <c r="N24" i="38"/>
  <c r="J24" i="38"/>
  <c r="L24" i="38"/>
  <c r="M24" i="38"/>
  <c r="K24" i="38"/>
  <c r="I24" i="38"/>
  <c r="O24" i="38"/>
  <c r="E24" i="38"/>
  <c r="H24" i="38"/>
  <c r="G24" i="38"/>
  <c r="N28" i="38"/>
  <c r="J28" i="38"/>
  <c r="L28" i="38"/>
  <c r="M28" i="38"/>
  <c r="K28" i="38"/>
  <c r="I28" i="38"/>
  <c r="O28" i="38"/>
  <c r="E28" i="38"/>
  <c r="H28" i="38"/>
  <c r="G28" i="38"/>
  <c r="N32" i="38"/>
  <c r="J32" i="38"/>
  <c r="L32" i="38"/>
  <c r="M32" i="38"/>
  <c r="K32" i="38"/>
  <c r="I32" i="38"/>
  <c r="O32" i="38"/>
  <c r="E32" i="38"/>
  <c r="H32" i="38"/>
  <c r="G32" i="38"/>
  <c r="N36" i="38"/>
  <c r="J36" i="38"/>
  <c r="L36" i="38"/>
  <c r="M36" i="38"/>
  <c r="K36" i="38"/>
  <c r="I36" i="38"/>
  <c r="O36" i="38"/>
  <c r="E36" i="38"/>
  <c r="H36" i="38"/>
  <c r="G36" i="38"/>
  <c r="K40" i="38"/>
  <c r="N40" i="38"/>
  <c r="J40" i="38"/>
  <c r="M40" i="38"/>
  <c r="I40" i="38"/>
  <c r="L40" i="38"/>
  <c r="O40" i="38"/>
  <c r="E40" i="38"/>
  <c r="H40" i="38"/>
  <c r="G40" i="38"/>
  <c r="K44" i="38"/>
  <c r="N44" i="38"/>
  <c r="J44" i="38"/>
  <c r="M44" i="38"/>
  <c r="I44" i="38"/>
  <c r="L44" i="38"/>
  <c r="O44" i="38"/>
  <c r="E44" i="38"/>
  <c r="H44" i="38"/>
  <c r="G44" i="38"/>
  <c r="K48" i="38"/>
  <c r="N48" i="38"/>
  <c r="J48" i="38"/>
  <c r="M48" i="38"/>
  <c r="I48" i="38"/>
  <c r="L48" i="38"/>
  <c r="O48" i="38"/>
  <c r="E48" i="38"/>
  <c r="H48" i="38"/>
  <c r="G48" i="38"/>
  <c r="K52" i="38"/>
  <c r="N52" i="38"/>
  <c r="J52" i="38"/>
  <c r="M52" i="38"/>
  <c r="I52" i="38"/>
  <c r="L52" i="38"/>
  <c r="O52" i="38"/>
  <c r="E52" i="38"/>
  <c r="H52" i="38"/>
  <c r="G52" i="38"/>
  <c r="K56" i="38"/>
  <c r="N56" i="38"/>
  <c r="J56" i="38"/>
  <c r="M56" i="38"/>
  <c r="I56" i="38"/>
  <c r="L56" i="38"/>
  <c r="O56" i="38"/>
  <c r="E56" i="38"/>
  <c r="H56" i="38"/>
  <c r="G56" i="38"/>
  <c r="K60" i="38"/>
  <c r="N60" i="38"/>
  <c r="J60" i="38"/>
  <c r="M60" i="38"/>
  <c r="I60" i="38"/>
  <c r="L60" i="38"/>
  <c r="O60" i="38"/>
  <c r="E60" i="38"/>
  <c r="H60" i="38"/>
  <c r="G60" i="38"/>
  <c r="K64" i="38"/>
  <c r="N64" i="38"/>
  <c r="J64" i="38"/>
  <c r="M64" i="38"/>
  <c r="I64" i="38"/>
  <c r="L64" i="38"/>
  <c r="O64" i="38"/>
  <c r="E64" i="38"/>
  <c r="H64" i="38"/>
  <c r="G64" i="38"/>
  <c r="K68" i="38"/>
  <c r="N68" i="38"/>
  <c r="J68" i="38"/>
  <c r="M68" i="38"/>
  <c r="I68" i="38"/>
  <c r="L68" i="38"/>
  <c r="O68" i="38"/>
  <c r="E68" i="38"/>
  <c r="H68" i="38"/>
  <c r="G68" i="38"/>
  <c r="K72" i="38"/>
  <c r="N72" i="38"/>
  <c r="J72" i="38"/>
  <c r="M72" i="38"/>
  <c r="I72" i="38"/>
  <c r="L72" i="38"/>
  <c r="O72" i="38"/>
  <c r="E72" i="38"/>
  <c r="H72" i="38"/>
  <c r="G72" i="38"/>
  <c r="K76" i="38"/>
  <c r="N76" i="38"/>
  <c r="J76" i="38"/>
  <c r="M76" i="38"/>
  <c r="I76" i="38"/>
  <c r="L76" i="38"/>
  <c r="O76" i="38"/>
  <c r="E76" i="38"/>
  <c r="H76" i="38"/>
  <c r="G76" i="38"/>
  <c r="K80" i="38"/>
  <c r="N80" i="38"/>
  <c r="J80" i="38"/>
  <c r="M80" i="38"/>
  <c r="I80" i="38"/>
  <c r="L80" i="38"/>
  <c r="O80" i="38"/>
  <c r="E80" i="38"/>
  <c r="H80" i="38"/>
  <c r="G80" i="38"/>
  <c r="K84" i="38"/>
  <c r="N84" i="38"/>
  <c r="J84" i="38"/>
  <c r="M84" i="38"/>
  <c r="I84" i="38"/>
  <c r="L84" i="38"/>
  <c r="O84" i="38"/>
  <c r="E84" i="38"/>
  <c r="H84" i="38"/>
  <c r="G84" i="38"/>
  <c r="AC8" i="38"/>
  <c r="Y8" i="38"/>
  <c r="Z8" i="38"/>
  <c r="AD8" i="38"/>
  <c r="AB8" i="38"/>
  <c r="AE8" i="38"/>
  <c r="U8" i="38"/>
  <c r="AA8" i="38"/>
  <c r="X8" i="38"/>
  <c r="W8" i="38"/>
  <c r="AC12" i="38"/>
  <c r="Y12" i="38"/>
  <c r="AB12" i="38"/>
  <c r="AD12" i="38"/>
  <c r="AA12" i="38"/>
  <c r="AE12" i="38"/>
  <c r="U12" i="38"/>
  <c r="Z12" i="38"/>
  <c r="X12" i="38"/>
  <c r="W12" i="38"/>
  <c r="AC16" i="38"/>
  <c r="Y16" i="38"/>
  <c r="AB16" i="38"/>
  <c r="AD16" i="38"/>
  <c r="AA16" i="38"/>
  <c r="AE16" i="38"/>
  <c r="U16" i="38"/>
  <c r="X16" i="38"/>
  <c r="Z16" i="38"/>
  <c r="W16" i="38"/>
  <c r="AC20" i="38"/>
  <c r="Y20" i="38"/>
  <c r="AB20" i="38"/>
  <c r="AD20" i="38"/>
  <c r="AA20" i="38"/>
  <c r="AE20" i="38"/>
  <c r="U20" i="38"/>
  <c r="X20" i="38"/>
  <c r="W20" i="38"/>
  <c r="Z20" i="38"/>
  <c r="AC24" i="38"/>
  <c r="Y24" i="38"/>
  <c r="AB24" i="38"/>
  <c r="AD24" i="38"/>
  <c r="AA24" i="38"/>
  <c r="Z24" i="38"/>
  <c r="AE24" i="38"/>
  <c r="U24" i="38"/>
  <c r="X24" i="38"/>
  <c r="W24" i="38"/>
  <c r="AC28" i="38"/>
  <c r="Y28" i="38"/>
  <c r="AB28" i="38"/>
  <c r="AD28" i="38"/>
  <c r="AA28" i="38"/>
  <c r="AE28" i="38"/>
  <c r="U28" i="38"/>
  <c r="Z28" i="38"/>
  <c r="X28" i="38"/>
  <c r="W28" i="38"/>
  <c r="AC32" i="38"/>
  <c r="Y32" i="38"/>
  <c r="AB32" i="38"/>
  <c r="AD32" i="38"/>
  <c r="AA32" i="38"/>
  <c r="AE32" i="38"/>
  <c r="U32" i="38"/>
  <c r="X32" i="38"/>
  <c r="Z32" i="38"/>
  <c r="W32" i="38"/>
  <c r="AC36" i="38"/>
  <c r="Y36" i="38"/>
  <c r="AB36" i="38"/>
  <c r="AD36" i="38"/>
  <c r="AA36" i="38"/>
  <c r="AE36" i="38"/>
  <c r="U36" i="38"/>
  <c r="X36" i="38"/>
  <c r="W36" i="38"/>
  <c r="Z36" i="38"/>
  <c r="AC40" i="38"/>
  <c r="Y40" i="38"/>
  <c r="AB40" i="38"/>
  <c r="AD40" i="38"/>
  <c r="AA40" i="38"/>
  <c r="Z40" i="38"/>
  <c r="AE40" i="38"/>
  <c r="U40" i="38"/>
  <c r="X40" i="38"/>
  <c r="W40" i="38"/>
  <c r="AC44" i="38"/>
  <c r="Y44" i="38"/>
  <c r="AB44" i="38"/>
  <c r="AD44" i="38"/>
  <c r="AA44" i="38"/>
  <c r="AE44" i="38"/>
  <c r="U44" i="38"/>
  <c r="Z44" i="38"/>
  <c r="X44" i="38"/>
  <c r="W44" i="38"/>
  <c r="AC48" i="38"/>
  <c r="Y48" i="38"/>
  <c r="AB48" i="38"/>
  <c r="AD48" i="38"/>
  <c r="AA48" i="38"/>
  <c r="AE48" i="38"/>
  <c r="U48" i="38"/>
  <c r="X48" i="38"/>
  <c r="Z48" i="38"/>
  <c r="W48" i="38"/>
  <c r="AC52" i="38"/>
  <c r="Y52" i="38"/>
  <c r="AB52" i="38"/>
  <c r="AD52" i="38"/>
  <c r="AA52" i="38"/>
  <c r="AE52" i="38"/>
  <c r="U52" i="38"/>
  <c r="X52" i="38"/>
  <c r="W52" i="38"/>
  <c r="Z52" i="38"/>
  <c r="AC56" i="38"/>
  <c r="Y56" i="38"/>
  <c r="AB56" i="38"/>
  <c r="AD56" i="38"/>
  <c r="AA56" i="38"/>
  <c r="Z56" i="38"/>
  <c r="AE56" i="38"/>
  <c r="U56" i="38"/>
  <c r="X56" i="38"/>
  <c r="W56" i="38"/>
  <c r="AC60" i="38"/>
  <c r="Y60" i="38"/>
  <c r="AB60" i="38"/>
  <c r="AD60" i="38"/>
  <c r="AA60" i="38"/>
  <c r="AE60" i="38"/>
  <c r="U60" i="38"/>
  <c r="Z60" i="38"/>
  <c r="X60" i="38"/>
  <c r="W60" i="38"/>
  <c r="AC64" i="38"/>
  <c r="Y64" i="38"/>
  <c r="AB64" i="38"/>
  <c r="AD64" i="38"/>
  <c r="AA64" i="38"/>
  <c r="AE64" i="38"/>
  <c r="U64" i="38"/>
  <c r="X64" i="38"/>
  <c r="Z64" i="38"/>
  <c r="W64" i="38"/>
  <c r="AC68" i="38"/>
  <c r="Y68" i="38"/>
  <c r="AB68" i="38"/>
  <c r="AD68" i="38"/>
  <c r="AA68" i="38"/>
  <c r="AE68" i="38"/>
  <c r="U68" i="38"/>
  <c r="X68" i="38"/>
  <c r="W68" i="38"/>
  <c r="Z68" i="38"/>
  <c r="AC72" i="38"/>
  <c r="Y72" i="38"/>
  <c r="AB72" i="38"/>
  <c r="AD72" i="38"/>
  <c r="AA72" i="38"/>
  <c r="Z72" i="38"/>
  <c r="AE72" i="38"/>
  <c r="U72" i="38"/>
  <c r="X72" i="38"/>
  <c r="W72" i="38"/>
  <c r="AA76" i="38"/>
  <c r="AC76" i="38"/>
  <c r="Y76" i="38"/>
  <c r="AD76" i="38"/>
  <c r="AB76" i="38"/>
  <c r="Z76" i="38"/>
  <c r="AE76" i="38"/>
  <c r="U76" i="38"/>
  <c r="X76" i="38"/>
  <c r="W76" i="38"/>
  <c r="AA80" i="38"/>
  <c r="AC80" i="38"/>
  <c r="Y80" i="38"/>
  <c r="AD80" i="38"/>
  <c r="AB80" i="38"/>
  <c r="Z80" i="38"/>
  <c r="AE80" i="38"/>
  <c r="U80" i="38"/>
  <c r="X80" i="38"/>
  <c r="W80" i="38"/>
  <c r="AA84" i="38"/>
  <c r="AC84" i="38"/>
  <c r="Y84" i="38"/>
  <c r="AD84" i="38"/>
  <c r="AB84" i="38"/>
  <c r="Z84" i="38"/>
  <c r="AE84" i="38"/>
  <c r="U84" i="38"/>
  <c r="X84" i="38"/>
  <c r="W84" i="38"/>
  <c r="AD8" i="37"/>
  <c r="Z8" i="37"/>
  <c r="AC8" i="37"/>
  <c r="Y8" i="37"/>
  <c r="AB8" i="37"/>
  <c r="AA8" i="37"/>
  <c r="AE8" i="37"/>
  <c r="U8" i="37"/>
  <c r="X8" i="37"/>
  <c r="W8" i="37"/>
  <c r="AD12" i="37"/>
  <c r="Z12" i="37"/>
  <c r="AC12" i="37"/>
  <c r="Y12" i="37"/>
  <c r="AB12" i="37"/>
  <c r="AA12" i="37"/>
  <c r="AE12" i="37"/>
  <c r="U12" i="37"/>
  <c r="X12" i="37"/>
  <c r="W12" i="37"/>
  <c r="AD16" i="37"/>
  <c r="Z16" i="37"/>
  <c r="AC16" i="37"/>
  <c r="Y16" i="37"/>
  <c r="AB16" i="37"/>
  <c r="AA16" i="37"/>
  <c r="AE16" i="37"/>
  <c r="U16" i="37"/>
  <c r="X16" i="37"/>
  <c r="W16" i="37"/>
  <c r="AD20" i="37"/>
  <c r="Z20" i="37"/>
  <c r="AC20" i="37"/>
  <c r="Y20" i="37"/>
  <c r="AB20" i="37"/>
  <c r="AA20" i="37"/>
  <c r="AE20" i="37"/>
  <c r="U20" i="37"/>
  <c r="X20" i="37"/>
  <c r="W20" i="37"/>
  <c r="AD24" i="37"/>
  <c r="Z24" i="37"/>
  <c r="AC24" i="37"/>
  <c r="Y24" i="37"/>
  <c r="AB24" i="37"/>
  <c r="AA24" i="37"/>
  <c r="AE24" i="37"/>
  <c r="U24" i="37"/>
  <c r="X24" i="37"/>
  <c r="W24" i="37"/>
  <c r="AC28" i="37"/>
  <c r="AA28" i="37"/>
  <c r="Z28" i="37"/>
  <c r="Y28" i="37"/>
  <c r="AD28" i="37"/>
  <c r="AB28" i="37"/>
  <c r="X28" i="37"/>
  <c r="W28" i="37"/>
  <c r="U28" i="37"/>
  <c r="AE28" i="37"/>
  <c r="AC32" i="37"/>
  <c r="Y32" i="37"/>
  <c r="AA32" i="37"/>
  <c r="Z32" i="37"/>
  <c r="AD32" i="37"/>
  <c r="AB32" i="37"/>
  <c r="X32" i="37"/>
  <c r="W32" i="37"/>
  <c r="AE32" i="37"/>
  <c r="U32" i="37"/>
  <c r="AC36" i="37"/>
  <c r="Y36" i="37"/>
  <c r="AA36" i="37"/>
  <c r="Z36" i="37"/>
  <c r="AD36" i="37"/>
  <c r="AB36" i="37"/>
  <c r="X36" i="37"/>
  <c r="W36" i="37"/>
  <c r="U36" i="37"/>
  <c r="AE36" i="37"/>
  <c r="AC40" i="37"/>
  <c r="Y40" i="37"/>
  <c r="AA40" i="37"/>
  <c r="Z40" i="37"/>
  <c r="AD40" i="37"/>
  <c r="AB40" i="37"/>
  <c r="AE40" i="37"/>
  <c r="U40" i="37"/>
  <c r="X40" i="37"/>
  <c r="W40" i="37"/>
  <c r="AC44" i="37"/>
  <c r="Y44" i="37"/>
  <c r="AA44" i="37"/>
  <c r="Z44" i="37"/>
  <c r="AD44" i="37"/>
  <c r="AB44" i="37"/>
  <c r="AE44" i="37"/>
  <c r="U44" i="37"/>
  <c r="X44" i="37"/>
  <c r="W44" i="37"/>
  <c r="AC48" i="37"/>
  <c r="Y48" i="37"/>
  <c r="AA48" i="37"/>
  <c r="Z48" i="37"/>
  <c r="AD48" i="37"/>
  <c r="AB48" i="37"/>
  <c r="AE48" i="37"/>
  <c r="U48" i="37"/>
  <c r="X48" i="37"/>
  <c r="W48" i="37"/>
  <c r="AD52" i="37"/>
  <c r="Z52" i="37"/>
  <c r="AC52" i="37"/>
  <c r="Y52" i="37"/>
  <c r="AB52" i="37"/>
  <c r="AA52" i="37"/>
  <c r="AE52" i="37"/>
  <c r="U52" i="37"/>
  <c r="X52" i="37"/>
  <c r="W52" i="37"/>
  <c r="AD56" i="37"/>
  <c r="Z56" i="37"/>
  <c r="AC56" i="37"/>
  <c r="Y56" i="37"/>
  <c r="AB56" i="37"/>
  <c r="AA56" i="37"/>
  <c r="AE56" i="37"/>
  <c r="U56" i="37"/>
  <c r="X56" i="37"/>
  <c r="W56" i="37"/>
  <c r="AD60" i="37"/>
  <c r="Z60" i="37"/>
  <c r="AC60" i="37"/>
  <c r="Y60" i="37"/>
  <c r="AB60" i="37"/>
  <c r="AA60" i="37"/>
  <c r="AE60" i="37"/>
  <c r="U60" i="37"/>
  <c r="X60" i="37"/>
  <c r="W60" i="37"/>
  <c r="AD64" i="37"/>
  <c r="Z64" i="37"/>
  <c r="AC64" i="37"/>
  <c r="Y64" i="37"/>
  <c r="AB64" i="37"/>
  <c r="AA64" i="37"/>
  <c r="AE64" i="37"/>
  <c r="U64" i="37"/>
  <c r="X64" i="37"/>
  <c r="W64" i="37"/>
  <c r="AD68" i="37"/>
  <c r="Z68" i="37"/>
  <c r="AC68" i="37"/>
  <c r="Y68" i="37"/>
  <c r="AB68" i="37"/>
  <c r="AA68" i="37"/>
  <c r="AE68" i="37"/>
  <c r="U68" i="37"/>
  <c r="X68" i="37"/>
  <c r="W68" i="37"/>
  <c r="AD72" i="37"/>
  <c r="Z72" i="37"/>
  <c r="AC72" i="37"/>
  <c r="Y72" i="37"/>
  <c r="AB72" i="37"/>
  <c r="AA72" i="37"/>
  <c r="AE72" i="37"/>
  <c r="U72" i="37"/>
  <c r="X72" i="37"/>
  <c r="W72" i="37"/>
  <c r="AD76" i="37"/>
  <c r="Z76" i="37"/>
  <c r="AC76" i="37"/>
  <c r="Y76" i="37"/>
  <c r="AB76" i="37"/>
  <c r="AA76" i="37"/>
  <c r="AE76" i="37"/>
  <c r="U76" i="37"/>
  <c r="X76" i="37"/>
  <c r="W76" i="37"/>
  <c r="AD80" i="37"/>
  <c r="Z80" i="37"/>
  <c r="AC80" i="37"/>
  <c r="Y80" i="37"/>
  <c r="AB80" i="37"/>
  <c r="AA80" i="37"/>
  <c r="AE80" i="37"/>
  <c r="U80" i="37"/>
  <c r="X80" i="37"/>
  <c r="W80" i="37"/>
  <c r="AD84" i="37"/>
  <c r="Z84" i="37"/>
  <c r="AC84" i="37"/>
  <c r="Y84" i="37"/>
  <c r="AB84" i="37"/>
  <c r="AA84" i="37"/>
  <c r="AE84" i="37"/>
  <c r="U84" i="37"/>
  <c r="X84" i="37"/>
  <c r="W84" i="37"/>
  <c r="K8" i="37"/>
  <c r="M8" i="37"/>
  <c r="I8" i="37"/>
  <c r="N8" i="37"/>
  <c r="L8" i="37"/>
  <c r="J8" i="37"/>
  <c r="H8" i="37"/>
  <c r="G8" i="37"/>
  <c r="O8" i="37"/>
  <c r="E8" i="37"/>
  <c r="K12" i="37"/>
  <c r="M12" i="37"/>
  <c r="I12" i="37"/>
  <c r="N12" i="37"/>
  <c r="L12" i="37"/>
  <c r="J12" i="37"/>
  <c r="H12" i="37"/>
  <c r="G12" i="37"/>
  <c r="O12" i="37"/>
  <c r="E12" i="37"/>
  <c r="L16" i="37"/>
  <c r="K16" i="37"/>
  <c r="N16" i="37"/>
  <c r="J16" i="37"/>
  <c r="M16" i="37"/>
  <c r="I16" i="37"/>
  <c r="H16" i="37"/>
  <c r="G16" i="37"/>
  <c r="O16" i="37"/>
  <c r="E16" i="37"/>
  <c r="L20" i="37"/>
  <c r="K20" i="37"/>
  <c r="N20" i="37"/>
  <c r="J20" i="37"/>
  <c r="M20" i="37"/>
  <c r="I20" i="37"/>
  <c r="H20" i="37"/>
  <c r="G20" i="37"/>
  <c r="O20" i="37"/>
  <c r="E20" i="37"/>
  <c r="L24" i="37"/>
  <c r="K24" i="37"/>
  <c r="N24" i="37"/>
  <c r="J24" i="37"/>
  <c r="M24" i="37"/>
  <c r="I24" i="37"/>
  <c r="H24" i="37"/>
  <c r="G24" i="37"/>
  <c r="O24" i="37"/>
  <c r="E24" i="37"/>
  <c r="L28" i="37"/>
  <c r="K28" i="37"/>
  <c r="N28" i="37"/>
  <c r="J28" i="37"/>
  <c r="M28" i="37"/>
  <c r="I28" i="37"/>
  <c r="H28" i="37"/>
  <c r="G28" i="37"/>
  <c r="O28" i="37"/>
  <c r="E28" i="37"/>
  <c r="L32" i="37"/>
  <c r="K32" i="37"/>
  <c r="N32" i="37"/>
  <c r="J32" i="37"/>
  <c r="M32" i="37"/>
  <c r="I32" i="37"/>
  <c r="H32" i="37"/>
  <c r="G32" i="37"/>
  <c r="O32" i="37"/>
  <c r="E32" i="37"/>
  <c r="L36" i="37"/>
  <c r="K36" i="37"/>
  <c r="N36" i="37"/>
  <c r="J36" i="37"/>
  <c r="M36" i="37"/>
  <c r="I36" i="37"/>
  <c r="H36" i="37"/>
  <c r="G36" i="37"/>
  <c r="O36" i="37"/>
  <c r="E36" i="37"/>
  <c r="L40" i="37"/>
  <c r="K40" i="37"/>
  <c r="N40" i="37"/>
  <c r="J40" i="37"/>
  <c r="M40" i="37"/>
  <c r="I40" i="37"/>
  <c r="H40" i="37"/>
  <c r="G40" i="37"/>
  <c r="O40" i="37"/>
  <c r="E40" i="37"/>
  <c r="L44" i="37"/>
  <c r="K44" i="37"/>
  <c r="N44" i="37"/>
  <c r="J44" i="37"/>
  <c r="M44" i="37"/>
  <c r="I44" i="37"/>
  <c r="H44" i="37"/>
  <c r="G44" i="37"/>
  <c r="O44" i="37"/>
  <c r="E44" i="37"/>
  <c r="L48" i="37"/>
  <c r="K48" i="37"/>
  <c r="N48" i="37"/>
  <c r="J48" i="37"/>
  <c r="M48" i="37"/>
  <c r="I48" i="37"/>
  <c r="H48" i="37"/>
  <c r="G48" i="37"/>
  <c r="O48" i="37"/>
  <c r="E48" i="37"/>
  <c r="L52" i="37"/>
  <c r="K52" i="37"/>
  <c r="N52" i="37"/>
  <c r="J52" i="37"/>
  <c r="M52" i="37"/>
  <c r="I52" i="37"/>
  <c r="H52" i="37"/>
  <c r="G52" i="37"/>
  <c r="O52" i="37"/>
  <c r="E52" i="37"/>
  <c r="L56" i="37"/>
  <c r="K56" i="37"/>
  <c r="N56" i="37"/>
  <c r="J56" i="37"/>
  <c r="M56" i="37"/>
  <c r="I56" i="37"/>
  <c r="H56" i="37"/>
  <c r="G56" i="37"/>
  <c r="O56" i="37"/>
  <c r="E56" i="37"/>
  <c r="L60" i="37"/>
  <c r="K60" i="37"/>
  <c r="N60" i="37"/>
  <c r="J60" i="37"/>
  <c r="M60" i="37"/>
  <c r="I60" i="37"/>
  <c r="H60" i="37"/>
  <c r="G60" i="37"/>
  <c r="O60" i="37"/>
  <c r="E60" i="37"/>
  <c r="L64" i="37"/>
  <c r="K64" i="37"/>
  <c r="N64" i="37"/>
  <c r="J64" i="37"/>
  <c r="M64" i="37"/>
  <c r="I64" i="37"/>
  <c r="H64" i="37"/>
  <c r="G64" i="37"/>
  <c r="O64" i="37"/>
  <c r="E64" i="37"/>
  <c r="L68" i="37"/>
  <c r="K68" i="37"/>
  <c r="N68" i="37"/>
  <c r="J68" i="37"/>
  <c r="M68" i="37"/>
  <c r="I68" i="37"/>
  <c r="O68" i="37"/>
  <c r="E68" i="37"/>
  <c r="H68" i="37"/>
  <c r="G68" i="37"/>
  <c r="L72" i="37"/>
  <c r="K72" i="37"/>
  <c r="N72" i="37"/>
  <c r="J72" i="37"/>
  <c r="M72" i="37"/>
  <c r="I72" i="37"/>
  <c r="O72" i="37"/>
  <c r="E72" i="37"/>
  <c r="H72" i="37"/>
  <c r="G72" i="37"/>
  <c r="L76" i="37"/>
  <c r="K76" i="37"/>
  <c r="N76" i="37"/>
  <c r="J76" i="37"/>
  <c r="M76" i="37"/>
  <c r="I76" i="37"/>
  <c r="O76" i="37"/>
  <c r="E76" i="37"/>
  <c r="H76" i="37"/>
  <c r="G76" i="37"/>
  <c r="L80" i="37"/>
  <c r="K80" i="37"/>
  <c r="N80" i="37"/>
  <c r="J80" i="37"/>
  <c r="M80" i="37"/>
  <c r="I80" i="37"/>
  <c r="O80" i="37"/>
  <c r="E80" i="37"/>
  <c r="H80" i="37"/>
  <c r="G80" i="37"/>
  <c r="L84" i="37"/>
  <c r="K84" i="37"/>
  <c r="N84" i="37"/>
  <c r="J84" i="37"/>
  <c r="M84" i="37"/>
  <c r="I84" i="37"/>
  <c r="O84" i="37"/>
  <c r="E84" i="37"/>
  <c r="H84" i="37"/>
  <c r="G84" i="37"/>
  <c r="O5" i="36"/>
  <c r="K5" i="36"/>
  <c r="G5" i="36"/>
  <c r="N5" i="36"/>
  <c r="J5" i="36"/>
  <c r="E5" i="36"/>
  <c r="M5" i="36"/>
  <c r="I5" i="36"/>
  <c r="L5" i="36"/>
  <c r="H5" i="36"/>
  <c r="L9" i="36"/>
  <c r="H9" i="36"/>
  <c r="O9" i="36"/>
  <c r="K9" i="36"/>
  <c r="G9" i="36"/>
  <c r="N9" i="36"/>
  <c r="J9" i="36"/>
  <c r="M9" i="36"/>
  <c r="I9" i="36"/>
  <c r="E9" i="36"/>
  <c r="L13" i="36"/>
  <c r="H13" i="36"/>
  <c r="O13" i="36"/>
  <c r="K13" i="36"/>
  <c r="G13" i="36"/>
  <c r="N13" i="36"/>
  <c r="J13" i="36"/>
  <c r="M13" i="36"/>
  <c r="I13" i="36"/>
  <c r="E13" i="36"/>
  <c r="L17" i="36"/>
  <c r="H17" i="36"/>
  <c r="O17" i="36"/>
  <c r="K17" i="36"/>
  <c r="G17" i="36"/>
  <c r="N17" i="36"/>
  <c r="J17" i="36"/>
  <c r="M17" i="36"/>
  <c r="I17" i="36"/>
  <c r="E17" i="36"/>
  <c r="L21" i="36"/>
  <c r="H21" i="36"/>
  <c r="O21" i="36"/>
  <c r="K21" i="36"/>
  <c r="G21" i="36"/>
  <c r="N21" i="36"/>
  <c r="J21" i="36"/>
  <c r="M21" i="36"/>
  <c r="I21" i="36"/>
  <c r="E21" i="36"/>
  <c r="L25" i="36"/>
  <c r="H25" i="36"/>
  <c r="O25" i="36"/>
  <c r="K25" i="36"/>
  <c r="G25" i="36"/>
  <c r="N25" i="36"/>
  <c r="J25" i="36"/>
  <c r="M25" i="36"/>
  <c r="I25" i="36"/>
  <c r="E25" i="36"/>
  <c r="L29" i="36"/>
  <c r="H29" i="36"/>
  <c r="N29" i="36"/>
  <c r="J29" i="36"/>
  <c r="O29" i="36"/>
  <c r="G29" i="36"/>
  <c r="M29" i="36"/>
  <c r="E29" i="36"/>
  <c r="K29" i="36"/>
  <c r="I29" i="36"/>
  <c r="L33" i="36"/>
  <c r="H33" i="36"/>
  <c r="N33" i="36"/>
  <c r="J33" i="36"/>
  <c r="K33" i="36"/>
  <c r="I33" i="36"/>
  <c r="O33" i="36"/>
  <c r="G33" i="36"/>
  <c r="M33" i="36"/>
  <c r="E33" i="36"/>
  <c r="L37" i="36"/>
  <c r="H37" i="36"/>
  <c r="N37" i="36"/>
  <c r="J37" i="36"/>
  <c r="O37" i="36"/>
  <c r="G37" i="36"/>
  <c r="M37" i="36"/>
  <c r="E37" i="36"/>
  <c r="K37" i="36"/>
  <c r="I37" i="36"/>
  <c r="M41" i="36"/>
  <c r="I41" i="36"/>
  <c r="E41" i="36"/>
  <c r="L41" i="36"/>
  <c r="H41" i="36"/>
  <c r="O41" i="36"/>
  <c r="K41" i="36"/>
  <c r="G41" i="36"/>
  <c r="N41" i="36"/>
  <c r="J41" i="36"/>
  <c r="M45" i="36"/>
  <c r="I45" i="36"/>
  <c r="E45" i="36"/>
  <c r="L45" i="36"/>
  <c r="H45" i="36"/>
  <c r="O45" i="36"/>
  <c r="K45" i="36"/>
  <c r="G45" i="36"/>
  <c r="N45" i="36"/>
  <c r="J45" i="36"/>
  <c r="M49" i="36"/>
  <c r="I49" i="36"/>
  <c r="E49" i="36"/>
  <c r="L49" i="36"/>
  <c r="H49" i="36"/>
  <c r="O49" i="36"/>
  <c r="K49" i="36"/>
  <c r="G49" i="36"/>
  <c r="N49" i="36"/>
  <c r="J49" i="36"/>
  <c r="M53" i="36"/>
  <c r="I53" i="36"/>
  <c r="E53" i="36"/>
  <c r="L53" i="36"/>
  <c r="H53" i="36"/>
  <c r="O53" i="36"/>
  <c r="K53" i="36"/>
  <c r="G53" i="36"/>
  <c r="N53" i="36"/>
  <c r="J53" i="36"/>
  <c r="O57" i="36"/>
  <c r="K57" i="36"/>
  <c r="G57" i="36"/>
  <c r="M57" i="36"/>
  <c r="I57" i="36"/>
  <c r="E57" i="36"/>
  <c r="N57" i="36"/>
  <c r="L57" i="36"/>
  <c r="J57" i="36"/>
  <c r="H57" i="36"/>
  <c r="L61" i="36"/>
  <c r="O61" i="36"/>
  <c r="K61" i="36"/>
  <c r="G61" i="36"/>
  <c r="N61" i="36"/>
  <c r="M61" i="36"/>
  <c r="I61" i="36"/>
  <c r="E61" i="36"/>
  <c r="J61" i="36"/>
  <c r="H61" i="36"/>
  <c r="L65" i="36"/>
  <c r="H65" i="36"/>
  <c r="O65" i="36"/>
  <c r="K65" i="36"/>
  <c r="G65" i="36"/>
  <c r="N65" i="36"/>
  <c r="J65" i="36"/>
  <c r="M65" i="36"/>
  <c r="I65" i="36"/>
  <c r="E65" i="36"/>
  <c r="L69" i="36"/>
  <c r="H69" i="36"/>
  <c r="O69" i="36"/>
  <c r="K69" i="36"/>
  <c r="G69" i="36"/>
  <c r="N69" i="36"/>
  <c r="J69" i="36"/>
  <c r="M69" i="36"/>
  <c r="I69" i="36"/>
  <c r="E69" i="36"/>
  <c r="L73" i="36"/>
  <c r="H73" i="36"/>
  <c r="O73" i="36"/>
  <c r="K73" i="36"/>
  <c r="G73" i="36"/>
  <c r="N73" i="36"/>
  <c r="J73" i="36"/>
  <c r="M73" i="36"/>
  <c r="I73" i="36"/>
  <c r="E73" i="36"/>
  <c r="L77" i="36"/>
  <c r="H77" i="36"/>
  <c r="O77" i="36"/>
  <c r="K77" i="36"/>
  <c r="G77" i="36"/>
  <c r="N77" i="36"/>
  <c r="J77" i="36"/>
  <c r="M77" i="36"/>
  <c r="I77" i="36"/>
  <c r="E77" i="36"/>
  <c r="L81" i="36"/>
  <c r="H81" i="36"/>
  <c r="O81" i="36"/>
  <c r="K81" i="36"/>
  <c r="G81" i="36"/>
  <c r="N81" i="36"/>
  <c r="J81" i="36"/>
  <c r="M81" i="36"/>
  <c r="I81" i="36"/>
  <c r="E81" i="36"/>
  <c r="M6" i="36"/>
  <c r="I6" i="36"/>
  <c r="E6" i="36"/>
  <c r="L6" i="36"/>
  <c r="H6" i="36"/>
  <c r="O6" i="36"/>
  <c r="K6" i="36"/>
  <c r="G6" i="36"/>
  <c r="N6" i="36"/>
  <c r="J6" i="36"/>
  <c r="M10" i="36"/>
  <c r="I10" i="36"/>
  <c r="E10" i="36"/>
  <c r="L10" i="36"/>
  <c r="H10" i="36"/>
  <c r="O10" i="36"/>
  <c r="K10" i="36"/>
  <c r="G10" i="36"/>
  <c r="N10" i="36"/>
  <c r="J10" i="36"/>
  <c r="M14" i="36"/>
  <c r="I14" i="36"/>
  <c r="E14" i="36"/>
  <c r="L14" i="36"/>
  <c r="H14" i="36"/>
  <c r="O14" i="36"/>
  <c r="K14" i="36"/>
  <c r="G14" i="36"/>
  <c r="N14" i="36"/>
  <c r="J14" i="36"/>
  <c r="M18" i="36"/>
  <c r="I18" i="36"/>
  <c r="E18" i="36"/>
  <c r="L18" i="36"/>
  <c r="H18" i="36"/>
  <c r="O18" i="36"/>
  <c r="K18" i="36"/>
  <c r="G18" i="36"/>
  <c r="N18" i="36"/>
  <c r="J18" i="36"/>
  <c r="M22" i="36"/>
  <c r="I22" i="36"/>
  <c r="E22" i="36"/>
  <c r="L22" i="36"/>
  <c r="H22" i="36"/>
  <c r="O22" i="36"/>
  <c r="K22" i="36"/>
  <c r="G22" i="36"/>
  <c r="N22" i="36"/>
  <c r="J22" i="36"/>
  <c r="M26" i="36"/>
  <c r="I26" i="36"/>
  <c r="O26" i="36"/>
  <c r="J26" i="36"/>
  <c r="E26" i="36"/>
  <c r="N26" i="36"/>
  <c r="H26" i="36"/>
  <c r="L26" i="36"/>
  <c r="G26" i="36"/>
  <c r="K26" i="36"/>
  <c r="M30" i="36"/>
  <c r="I30" i="36"/>
  <c r="E30" i="36"/>
  <c r="O30" i="36"/>
  <c r="K30" i="36"/>
  <c r="G30" i="36"/>
  <c r="L30" i="36"/>
  <c r="J30" i="36"/>
  <c r="H30" i="36"/>
  <c r="N30" i="36"/>
  <c r="M34" i="36"/>
  <c r="I34" i="36"/>
  <c r="E34" i="36"/>
  <c r="O34" i="36"/>
  <c r="K34" i="36"/>
  <c r="G34" i="36"/>
  <c r="H34" i="36"/>
  <c r="N34" i="36"/>
  <c r="L34" i="36"/>
  <c r="J34" i="36"/>
  <c r="N38" i="36"/>
  <c r="J38" i="36"/>
  <c r="M38" i="36"/>
  <c r="I38" i="36"/>
  <c r="E38" i="36"/>
  <c r="L38" i="36"/>
  <c r="H38" i="36"/>
  <c r="O38" i="36"/>
  <c r="K38" i="36"/>
  <c r="G38" i="36"/>
  <c r="N42" i="36"/>
  <c r="J42" i="36"/>
  <c r="M42" i="36"/>
  <c r="I42" i="36"/>
  <c r="E42" i="36"/>
  <c r="L42" i="36"/>
  <c r="H42" i="36"/>
  <c r="O42" i="36"/>
  <c r="K42" i="36"/>
  <c r="G42" i="36"/>
  <c r="N46" i="36"/>
  <c r="J46" i="36"/>
  <c r="M46" i="36"/>
  <c r="I46" i="36"/>
  <c r="E46" i="36"/>
  <c r="L46" i="36"/>
  <c r="H46" i="36"/>
  <c r="O46" i="36"/>
  <c r="K46" i="36"/>
  <c r="G46" i="36"/>
  <c r="N50" i="36"/>
  <c r="J50" i="36"/>
  <c r="M50" i="36"/>
  <c r="I50" i="36"/>
  <c r="E50" i="36"/>
  <c r="L50" i="36"/>
  <c r="H50" i="36"/>
  <c r="O50" i="36"/>
  <c r="K50" i="36"/>
  <c r="G50" i="36"/>
  <c r="L54" i="36"/>
  <c r="H54" i="36"/>
  <c r="N54" i="36"/>
  <c r="J54" i="36"/>
  <c r="O54" i="36"/>
  <c r="G54" i="36"/>
  <c r="M54" i="36"/>
  <c r="E54" i="36"/>
  <c r="K54" i="36"/>
  <c r="I54" i="36"/>
  <c r="L58" i="36"/>
  <c r="H58" i="36"/>
  <c r="N58" i="36"/>
  <c r="J58" i="36"/>
  <c r="K58" i="36"/>
  <c r="I58" i="36"/>
  <c r="O58" i="36"/>
  <c r="G58" i="36"/>
  <c r="M58" i="36"/>
  <c r="E58" i="36"/>
  <c r="M62" i="36"/>
  <c r="I62" i="36"/>
  <c r="E62" i="36"/>
  <c r="L62" i="36"/>
  <c r="H62" i="36"/>
  <c r="O62" i="36"/>
  <c r="K62" i="36"/>
  <c r="G62" i="36"/>
  <c r="N62" i="36"/>
  <c r="J62" i="36"/>
  <c r="M66" i="36"/>
  <c r="I66" i="36"/>
  <c r="E66" i="36"/>
  <c r="L66" i="36"/>
  <c r="H66" i="36"/>
  <c r="O66" i="36"/>
  <c r="K66" i="36"/>
  <c r="G66" i="36"/>
  <c r="N66" i="36"/>
  <c r="J66" i="36"/>
  <c r="M70" i="36"/>
  <c r="I70" i="36"/>
  <c r="E70" i="36"/>
  <c r="L70" i="36"/>
  <c r="H70" i="36"/>
  <c r="O70" i="36"/>
  <c r="K70" i="36"/>
  <c r="G70" i="36"/>
  <c r="N70" i="36"/>
  <c r="J70" i="36"/>
  <c r="M74" i="36"/>
  <c r="I74" i="36"/>
  <c r="E74" i="36"/>
  <c r="L74" i="36"/>
  <c r="H74" i="36"/>
  <c r="O74" i="36"/>
  <c r="K74" i="36"/>
  <c r="G74" i="36"/>
  <c r="N74" i="36"/>
  <c r="J74" i="36"/>
  <c r="M78" i="36"/>
  <c r="I78" i="36"/>
  <c r="E78" i="36"/>
  <c r="L78" i="36"/>
  <c r="H78" i="36"/>
  <c r="O78" i="36"/>
  <c r="K78" i="36"/>
  <c r="G78" i="36"/>
  <c r="N78" i="36"/>
  <c r="J78" i="36"/>
  <c r="M82" i="36"/>
  <c r="I82" i="36"/>
  <c r="E82" i="36"/>
  <c r="L82" i="36"/>
  <c r="H82" i="36"/>
  <c r="O82" i="36"/>
  <c r="K82" i="36"/>
  <c r="G82" i="36"/>
  <c r="N82" i="36"/>
  <c r="J82" i="36"/>
  <c r="N7" i="36"/>
  <c r="J7" i="36"/>
  <c r="M7" i="36"/>
  <c r="I7" i="36"/>
  <c r="E7" i="36"/>
  <c r="L7" i="36"/>
  <c r="H7" i="36"/>
  <c r="O7" i="36"/>
  <c r="K7" i="36"/>
  <c r="G7" i="36"/>
  <c r="N11" i="36"/>
  <c r="J11" i="36"/>
  <c r="M11" i="36"/>
  <c r="I11" i="36"/>
  <c r="E11" i="36"/>
  <c r="L11" i="36"/>
  <c r="H11" i="36"/>
  <c r="O11" i="36"/>
  <c r="K11" i="36"/>
  <c r="G11" i="36"/>
  <c r="N15" i="36"/>
  <c r="J15" i="36"/>
  <c r="M15" i="36"/>
  <c r="I15" i="36"/>
  <c r="E15" i="36"/>
  <c r="L15" i="36"/>
  <c r="H15" i="36"/>
  <c r="O15" i="36"/>
  <c r="K15" i="36"/>
  <c r="G15" i="36"/>
  <c r="N19" i="36"/>
  <c r="J19" i="36"/>
  <c r="M19" i="36"/>
  <c r="I19" i="36"/>
  <c r="E19" i="36"/>
  <c r="L19" i="36"/>
  <c r="H19" i="36"/>
  <c r="O19" i="36"/>
  <c r="K19" i="36"/>
  <c r="G19" i="36"/>
  <c r="N23" i="36"/>
  <c r="J23" i="36"/>
  <c r="M23" i="36"/>
  <c r="I23" i="36"/>
  <c r="E23" i="36"/>
  <c r="L23" i="36"/>
  <c r="H23" i="36"/>
  <c r="O23" i="36"/>
  <c r="K23" i="36"/>
  <c r="G23" i="36"/>
  <c r="N27" i="36"/>
  <c r="J27" i="36"/>
  <c r="L27" i="36"/>
  <c r="H27" i="36"/>
  <c r="M27" i="36"/>
  <c r="E27" i="36"/>
  <c r="K27" i="36"/>
  <c r="I27" i="36"/>
  <c r="O27" i="36"/>
  <c r="G27" i="36"/>
  <c r="N31" i="36"/>
  <c r="J31" i="36"/>
  <c r="L31" i="36"/>
  <c r="H31" i="36"/>
  <c r="I31" i="36"/>
  <c r="O31" i="36"/>
  <c r="G31" i="36"/>
  <c r="M31" i="36"/>
  <c r="E31" i="36"/>
  <c r="K31" i="36"/>
  <c r="N35" i="36"/>
  <c r="J35" i="36"/>
  <c r="L35" i="36"/>
  <c r="H35" i="36"/>
  <c r="M35" i="36"/>
  <c r="E35" i="36"/>
  <c r="K35" i="36"/>
  <c r="I35" i="36"/>
  <c r="O35" i="36"/>
  <c r="G35" i="36"/>
  <c r="O39" i="36"/>
  <c r="K39" i="36"/>
  <c r="G39" i="36"/>
  <c r="N39" i="36"/>
  <c r="J39" i="36"/>
  <c r="M39" i="36"/>
  <c r="I39" i="36"/>
  <c r="E39" i="36"/>
  <c r="L39" i="36"/>
  <c r="H39" i="36"/>
  <c r="O43" i="36"/>
  <c r="K43" i="36"/>
  <c r="G43" i="36"/>
  <c r="N43" i="36"/>
  <c r="J43" i="36"/>
  <c r="M43" i="36"/>
  <c r="I43" i="36"/>
  <c r="E43" i="36"/>
  <c r="L43" i="36"/>
  <c r="H43" i="36"/>
  <c r="O47" i="36"/>
  <c r="K47" i="36"/>
  <c r="G47" i="36"/>
  <c r="N47" i="36"/>
  <c r="J47" i="36"/>
  <c r="M47" i="36"/>
  <c r="I47" i="36"/>
  <c r="E47" i="36"/>
  <c r="L47" i="36"/>
  <c r="H47" i="36"/>
  <c r="O51" i="36"/>
  <c r="K51" i="36"/>
  <c r="G51" i="36"/>
  <c r="N51" i="36"/>
  <c r="J51" i="36"/>
  <c r="M51" i="36"/>
  <c r="I51" i="36"/>
  <c r="E51" i="36"/>
  <c r="L51" i="36"/>
  <c r="H51" i="36"/>
  <c r="M55" i="36"/>
  <c r="I55" i="36"/>
  <c r="E55" i="36"/>
  <c r="O55" i="36"/>
  <c r="K55" i="36"/>
  <c r="G55" i="36"/>
  <c r="L55" i="36"/>
  <c r="J55" i="36"/>
  <c r="H55" i="36"/>
  <c r="N55" i="36"/>
  <c r="M59" i="36"/>
  <c r="I59" i="36"/>
  <c r="E59" i="36"/>
  <c r="O59" i="36"/>
  <c r="K59" i="36"/>
  <c r="G59" i="36"/>
  <c r="H59" i="36"/>
  <c r="N59" i="36"/>
  <c r="L59" i="36"/>
  <c r="J59" i="36"/>
  <c r="N63" i="36"/>
  <c r="J63" i="36"/>
  <c r="M63" i="36"/>
  <c r="I63" i="36"/>
  <c r="E63" i="36"/>
  <c r="L63" i="36"/>
  <c r="H63" i="36"/>
  <c r="O63" i="36"/>
  <c r="K63" i="36"/>
  <c r="G63" i="36"/>
  <c r="N67" i="36"/>
  <c r="J67" i="36"/>
  <c r="M67" i="36"/>
  <c r="I67" i="36"/>
  <c r="E67" i="36"/>
  <c r="L67" i="36"/>
  <c r="H67" i="36"/>
  <c r="O67" i="36"/>
  <c r="K67" i="36"/>
  <c r="G67" i="36"/>
  <c r="N71" i="36"/>
  <c r="J71" i="36"/>
  <c r="M71" i="36"/>
  <c r="I71" i="36"/>
  <c r="E71" i="36"/>
  <c r="L71" i="36"/>
  <c r="H71" i="36"/>
  <c r="O71" i="36"/>
  <c r="K71" i="36"/>
  <c r="G71" i="36"/>
  <c r="N75" i="36"/>
  <c r="J75" i="36"/>
  <c r="M75" i="36"/>
  <c r="I75" i="36"/>
  <c r="E75" i="36"/>
  <c r="L75" i="36"/>
  <c r="H75" i="36"/>
  <c r="O75" i="36"/>
  <c r="K75" i="36"/>
  <c r="G75" i="36"/>
  <c r="N79" i="36"/>
  <c r="J79" i="36"/>
  <c r="M79" i="36"/>
  <c r="I79" i="36"/>
  <c r="E79" i="36"/>
  <c r="L79" i="36"/>
  <c r="H79" i="36"/>
  <c r="O79" i="36"/>
  <c r="K79" i="36"/>
  <c r="G79" i="36"/>
  <c r="N83" i="36"/>
  <c r="J83" i="36"/>
  <c r="M83" i="36"/>
  <c r="I83" i="36"/>
  <c r="E83" i="36"/>
  <c r="L83" i="36"/>
  <c r="H83" i="36"/>
  <c r="O83" i="36"/>
  <c r="K83" i="36"/>
  <c r="G83" i="36"/>
  <c r="O8" i="36"/>
  <c r="K8" i="36"/>
  <c r="G8" i="36"/>
  <c r="N8" i="36"/>
  <c r="J8" i="36"/>
  <c r="M8" i="36"/>
  <c r="I8" i="36"/>
  <c r="E8" i="36"/>
  <c r="L8" i="36"/>
  <c r="H8" i="36"/>
  <c r="O12" i="36"/>
  <c r="K12" i="36"/>
  <c r="G12" i="36"/>
  <c r="N12" i="36"/>
  <c r="J12" i="36"/>
  <c r="M12" i="36"/>
  <c r="I12" i="36"/>
  <c r="E12" i="36"/>
  <c r="L12" i="36"/>
  <c r="H12" i="36"/>
  <c r="O16" i="36"/>
  <c r="K16" i="36"/>
  <c r="G16" i="36"/>
  <c r="N16" i="36"/>
  <c r="J16" i="36"/>
  <c r="M16" i="36"/>
  <c r="I16" i="36"/>
  <c r="E16" i="36"/>
  <c r="L16" i="36"/>
  <c r="H16" i="36"/>
  <c r="O20" i="36"/>
  <c r="K20" i="36"/>
  <c r="G20" i="36"/>
  <c r="N20" i="36"/>
  <c r="J20" i="36"/>
  <c r="M20" i="36"/>
  <c r="I20" i="36"/>
  <c r="E20" i="36"/>
  <c r="L20" i="36"/>
  <c r="H20" i="36"/>
  <c r="O24" i="36"/>
  <c r="K24" i="36"/>
  <c r="G24" i="36"/>
  <c r="N24" i="36"/>
  <c r="J24" i="36"/>
  <c r="M24" i="36"/>
  <c r="I24" i="36"/>
  <c r="E24" i="36"/>
  <c r="L24" i="36"/>
  <c r="H24" i="36"/>
  <c r="O28" i="36"/>
  <c r="K28" i="36"/>
  <c r="G28" i="36"/>
  <c r="M28" i="36"/>
  <c r="I28" i="36"/>
  <c r="E28" i="36"/>
  <c r="J28" i="36"/>
  <c r="H28" i="36"/>
  <c r="N28" i="36"/>
  <c r="L28" i="36"/>
  <c r="O32" i="36"/>
  <c r="K32" i="36"/>
  <c r="G32" i="36"/>
  <c r="M32" i="36"/>
  <c r="I32" i="36"/>
  <c r="E32" i="36"/>
  <c r="N32" i="36"/>
  <c r="L32" i="36"/>
  <c r="J32" i="36"/>
  <c r="H32" i="36"/>
  <c r="O36" i="36"/>
  <c r="K36" i="36"/>
  <c r="G36" i="36"/>
  <c r="M36" i="36"/>
  <c r="I36" i="36"/>
  <c r="E36" i="36"/>
  <c r="J36" i="36"/>
  <c r="H36" i="36"/>
  <c r="N36" i="36"/>
  <c r="L36" i="36"/>
  <c r="L40" i="36"/>
  <c r="H40" i="36"/>
  <c r="O40" i="36"/>
  <c r="K40" i="36"/>
  <c r="G40" i="36"/>
  <c r="N40" i="36"/>
  <c r="J40" i="36"/>
  <c r="M40" i="36"/>
  <c r="I40" i="36"/>
  <c r="E40" i="36"/>
  <c r="L44" i="36"/>
  <c r="H44" i="36"/>
  <c r="O44" i="36"/>
  <c r="K44" i="36"/>
  <c r="G44" i="36"/>
  <c r="N44" i="36"/>
  <c r="J44" i="36"/>
  <c r="M44" i="36"/>
  <c r="I44" i="36"/>
  <c r="E44" i="36"/>
  <c r="L48" i="36"/>
  <c r="H48" i="36"/>
  <c r="O48" i="36"/>
  <c r="K48" i="36"/>
  <c r="G48" i="36"/>
  <c r="N48" i="36"/>
  <c r="J48" i="36"/>
  <c r="M48" i="36"/>
  <c r="I48" i="36"/>
  <c r="E48" i="36"/>
  <c r="L52" i="36"/>
  <c r="H52" i="36"/>
  <c r="O52" i="36"/>
  <c r="K52" i="36"/>
  <c r="G52" i="36"/>
  <c r="N52" i="36"/>
  <c r="J52" i="36"/>
  <c r="M52" i="36"/>
  <c r="I52" i="36"/>
  <c r="E52" i="36"/>
  <c r="N56" i="36"/>
  <c r="J56" i="36"/>
  <c r="L56" i="36"/>
  <c r="H56" i="36"/>
  <c r="I56" i="36"/>
  <c r="O56" i="36"/>
  <c r="G56" i="36"/>
  <c r="M56" i="36"/>
  <c r="E56" i="36"/>
  <c r="K56" i="36"/>
  <c r="N60" i="36"/>
  <c r="J60" i="36"/>
  <c r="L60" i="36"/>
  <c r="H60" i="36"/>
  <c r="M60" i="36"/>
  <c r="E60" i="36"/>
  <c r="K60" i="36"/>
  <c r="I60" i="36"/>
  <c r="O60" i="36"/>
  <c r="G60" i="36"/>
  <c r="O64" i="36"/>
  <c r="K64" i="36"/>
  <c r="G64" i="36"/>
  <c r="N64" i="36"/>
  <c r="J64" i="36"/>
  <c r="M64" i="36"/>
  <c r="I64" i="36"/>
  <c r="E64" i="36"/>
  <c r="L64" i="36"/>
  <c r="H64" i="36"/>
  <c r="O68" i="36"/>
  <c r="K68" i="36"/>
  <c r="G68" i="36"/>
  <c r="N68" i="36"/>
  <c r="J68" i="36"/>
  <c r="M68" i="36"/>
  <c r="I68" i="36"/>
  <c r="E68" i="36"/>
  <c r="L68" i="36"/>
  <c r="H68" i="36"/>
  <c r="O72" i="36"/>
  <c r="K72" i="36"/>
  <c r="G72" i="36"/>
  <c r="N72" i="36"/>
  <c r="J72" i="36"/>
  <c r="M72" i="36"/>
  <c r="I72" i="36"/>
  <c r="E72" i="36"/>
  <c r="L72" i="36"/>
  <c r="H72" i="36"/>
  <c r="O76" i="36"/>
  <c r="K76" i="36"/>
  <c r="G76" i="36"/>
  <c r="N76" i="36"/>
  <c r="J76" i="36"/>
  <c r="M76" i="36"/>
  <c r="I76" i="36"/>
  <c r="E76" i="36"/>
  <c r="L76" i="36"/>
  <c r="H76" i="36"/>
  <c r="O80" i="36"/>
  <c r="K80" i="36"/>
  <c r="G80" i="36"/>
  <c r="N80" i="36"/>
  <c r="J80" i="36"/>
  <c r="M80" i="36"/>
  <c r="I80" i="36"/>
  <c r="E80" i="36"/>
  <c r="L80" i="36"/>
  <c r="H80" i="36"/>
  <c r="O84" i="36"/>
  <c r="K84" i="36"/>
  <c r="G84" i="36"/>
  <c r="N84" i="36"/>
  <c r="J84" i="36"/>
  <c r="M84" i="36"/>
  <c r="I84" i="36"/>
  <c r="E84" i="36"/>
  <c r="L84" i="36"/>
  <c r="H84" i="36"/>
  <c r="AC5" i="36"/>
  <c r="Y5" i="36"/>
  <c r="AB5" i="36"/>
  <c r="AA5" i="36"/>
  <c r="AD5" i="36"/>
  <c r="Z5" i="36"/>
  <c r="W5" i="36"/>
  <c r="AE5" i="36"/>
  <c r="U5" i="36"/>
  <c r="X5" i="36"/>
  <c r="AC9" i="36"/>
  <c r="Y9" i="36"/>
  <c r="AB9" i="36"/>
  <c r="AA9" i="36"/>
  <c r="AD9" i="36"/>
  <c r="Z9" i="36"/>
  <c r="W9" i="36"/>
  <c r="AE9" i="36"/>
  <c r="U9" i="36"/>
  <c r="X9" i="36"/>
  <c r="AC13" i="36"/>
  <c r="Y13" i="36"/>
  <c r="AB13" i="36"/>
  <c r="AA13" i="36"/>
  <c r="AD13" i="36"/>
  <c r="Z13" i="36"/>
  <c r="W13" i="36"/>
  <c r="AE13" i="36"/>
  <c r="U13" i="36"/>
  <c r="X13" i="36"/>
  <c r="AC17" i="36"/>
  <c r="Y17" i="36"/>
  <c r="AB17" i="36"/>
  <c r="AA17" i="36"/>
  <c r="AD17" i="36"/>
  <c r="Z17" i="36"/>
  <c r="W17" i="36"/>
  <c r="AE17" i="36"/>
  <c r="U17" i="36"/>
  <c r="X17" i="36"/>
  <c r="AC21" i="36"/>
  <c r="Y21" i="36"/>
  <c r="AB21" i="36"/>
  <c r="AA21" i="36"/>
  <c r="AD21" i="36"/>
  <c r="Z21" i="36"/>
  <c r="W21" i="36"/>
  <c r="AE21" i="36"/>
  <c r="U21" i="36"/>
  <c r="X21" i="36"/>
  <c r="AC25" i="36"/>
  <c r="Y25" i="36"/>
  <c r="AB25" i="36"/>
  <c r="AA25" i="36"/>
  <c r="AD25" i="36"/>
  <c r="Z25" i="36"/>
  <c r="W25" i="36"/>
  <c r="AE25" i="36"/>
  <c r="U25" i="36"/>
  <c r="X25" i="36"/>
  <c r="AB29" i="36"/>
  <c r="AA29" i="36"/>
  <c r="AD29" i="36"/>
  <c r="Z29" i="36"/>
  <c r="AC29" i="36"/>
  <c r="Y29" i="36"/>
  <c r="W29" i="36"/>
  <c r="AE29" i="36"/>
  <c r="U29" i="36"/>
  <c r="X29" i="36"/>
  <c r="AB33" i="36"/>
  <c r="AA33" i="36"/>
  <c r="AD33" i="36"/>
  <c r="Z33" i="36"/>
  <c r="AC33" i="36"/>
  <c r="Y33" i="36"/>
  <c r="W33" i="36"/>
  <c r="AE33" i="36"/>
  <c r="U33" i="36"/>
  <c r="X33" i="36"/>
  <c r="AB37" i="36"/>
  <c r="AA37" i="36"/>
  <c r="AD37" i="36"/>
  <c r="Z37" i="36"/>
  <c r="AC37" i="36"/>
  <c r="Y37" i="36"/>
  <c r="W37" i="36"/>
  <c r="AE37" i="36"/>
  <c r="U37" i="36"/>
  <c r="X37" i="36"/>
  <c r="AB41" i="36"/>
  <c r="AA41" i="36"/>
  <c r="AD41" i="36"/>
  <c r="Z41" i="36"/>
  <c r="AC41" i="36"/>
  <c r="Y41" i="36"/>
  <c r="W41" i="36"/>
  <c r="AE41" i="36"/>
  <c r="U41" i="36"/>
  <c r="X41" i="36"/>
  <c r="AB45" i="36"/>
  <c r="AA45" i="36"/>
  <c r="AD45" i="36"/>
  <c r="Z45" i="36"/>
  <c r="AC45" i="36"/>
  <c r="Y45" i="36"/>
  <c r="X45" i="36"/>
  <c r="AE45" i="36"/>
  <c r="W45" i="36"/>
  <c r="U45" i="36"/>
  <c r="AB49" i="36"/>
  <c r="AA49" i="36"/>
  <c r="AD49" i="36"/>
  <c r="Z49" i="36"/>
  <c r="AC49" i="36"/>
  <c r="Y49" i="36"/>
  <c r="X49" i="36"/>
  <c r="U49" i="36"/>
  <c r="AE49" i="36"/>
  <c r="W49" i="36"/>
  <c r="AB53" i="36"/>
  <c r="AA53" i="36"/>
  <c r="AD53" i="36"/>
  <c r="Z53" i="36"/>
  <c r="AC53" i="36"/>
  <c r="Y53" i="36"/>
  <c r="X53" i="36"/>
  <c r="AE53" i="36"/>
  <c r="W53" i="36"/>
  <c r="U53" i="36"/>
  <c r="AB57" i="36"/>
  <c r="AA57" i="36"/>
  <c r="AD57" i="36"/>
  <c r="Z57" i="36"/>
  <c r="AC57" i="36"/>
  <c r="Y57" i="36"/>
  <c r="X57" i="36"/>
  <c r="U57" i="36"/>
  <c r="AE57" i="36"/>
  <c r="W57" i="36"/>
  <c r="AB61" i="36"/>
  <c r="AA61" i="36"/>
  <c r="AD61" i="36"/>
  <c r="Z61" i="36"/>
  <c r="AC61" i="36"/>
  <c r="Y61" i="36"/>
  <c r="X61" i="36"/>
  <c r="AE61" i="36"/>
  <c r="W61" i="36"/>
  <c r="U61" i="36"/>
  <c r="AB65" i="36"/>
  <c r="AA65" i="36"/>
  <c r="AD65" i="36"/>
  <c r="Z65" i="36"/>
  <c r="AC65" i="36"/>
  <c r="Y65" i="36"/>
  <c r="AE65" i="36"/>
  <c r="X65" i="36"/>
  <c r="W65" i="36"/>
  <c r="U65" i="36"/>
  <c r="AB69" i="36"/>
  <c r="AA69" i="36"/>
  <c r="AD69" i="36"/>
  <c r="Z69" i="36"/>
  <c r="AC69" i="36"/>
  <c r="Y69" i="36"/>
  <c r="AE69" i="36"/>
  <c r="U69" i="36"/>
  <c r="X69" i="36"/>
  <c r="W69" i="36"/>
  <c r="AB73" i="36"/>
  <c r="AA73" i="36"/>
  <c r="AD73" i="36"/>
  <c r="Z73" i="36"/>
  <c r="AC73" i="36"/>
  <c r="Y73" i="36"/>
  <c r="AE73" i="36"/>
  <c r="U73" i="36"/>
  <c r="X73" i="36"/>
  <c r="W73" i="36"/>
  <c r="AB77" i="36"/>
  <c r="AA77" i="36"/>
  <c r="AD77" i="36"/>
  <c r="Z77" i="36"/>
  <c r="AC77" i="36"/>
  <c r="Y77" i="36"/>
  <c r="AE77" i="36"/>
  <c r="U77" i="36"/>
  <c r="X77" i="36"/>
  <c r="W77" i="36"/>
  <c r="AB81" i="36"/>
  <c r="AA81" i="36"/>
  <c r="AD81" i="36"/>
  <c r="Z81" i="36"/>
  <c r="AC81" i="36"/>
  <c r="Y81" i="36"/>
  <c r="AE81" i="36"/>
  <c r="U81" i="36"/>
  <c r="X81" i="36"/>
  <c r="W81" i="36"/>
  <c r="AA6" i="36"/>
  <c r="AD6" i="36"/>
  <c r="Z6" i="36"/>
  <c r="AC6" i="36"/>
  <c r="Y6" i="36"/>
  <c r="AB6" i="36"/>
  <c r="AE6" i="36"/>
  <c r="U6" i="36"/>
  <c r="X6" i="36"/>
  <c r="W6" i="36"/>
  <c r="AA10" i="36"/>
  <c r="AD10" i="36"/>
  <c r="Z10" i="36"/>
  <c r="AC10" i="36"/>
  <c r="Y10" i="36"/>
  <c r="AB10" i="36"/>
  <c r="AE10" i="36"/>
  <c r="U10" i="36"/>
  <c r="X10" i="36"/>
  <c r="W10" i="36"/>
  <c r="AA14" i="36"/>
  <c r="AD14" i="36"/>
  <c r="Z14" i="36"/>
  <c r="AC14" i="36"/>
  <c r="Y14" i="36"/>
  <c r="AB14" i="36"/>
  <c r="AE14" i="36"/>
  <c r="U14" i="36"/>
  <c r="X14" i="36"/>
  <c r="W14" i="36"/>
  <c r="AA18" i="36"/>
  <c r="AD18" i="36"/>
  <c r="Z18" i="36"/>
  <c r="AC18" i="36"/>
  <c r="Y18" i="36"/>
  <c r="AB18" i="36"/>
  <c r="AE18" i="36"/>
  <c r="U18" i="36"/>
  <c r="X18" i="36"/>
  <c r="W18" i="36"/>
  <c r="AA22" i="36"/>
  <c r="AD22" i="36"/>
  <c r="Z22" i="36"/>
  <c r="AC22" i="36"/>
  <c r="Y22" i="36"/>
  <c r="AB22" i="36"/>
  <c r="AE22" i="36"/>
  <c r="U22" i="36"/>
  <c r="X22" i="36"/>
  <c r="W22" i="36"/>
  <c r="AA26" i="36"/>
  <c r="AD26" i="36"/>
  <c r="Z26" i="36"/>
  <c r="AC26" i="36"/>
  <c r="Y26" i="36"/>
  <c r="AB26" i="36"/>
  <c r="AE26" i="36"/>
  <c r="U26" i="36"/>
  <c r="X26" i="36"/>
  <c r="W26" i="36"/>
  <c r="AD30" i="36"/>
  <c r="Z30" i="36"/>
  <c r="AC30" i="36"/>
  <c r="Y30" i="36"/>
  <c r="AB30" i="36"/>
  <c r="AA30" i="36"/>
  <c r="AE30" i="36"/>
  <c r="U30" i="36"/>
  <c r="X30" i="36"/>
  <c r="W30" i="36"/>
  <c r="AD34" i="36"/>
  <c r="Z34" i="36"/>
  <c r="AC34" i="36"/>
  <c r="Y34" i="36"/>
  <c r="AB34" i="36"/>
  <c r="AA34" i="36"/>
  <c r="AE34" i="36"/>
  <c r="U34" i="36"/>
  <c r="X34" i="36"/>
  <c r="W34" i="36"/>
  <c r="AD38" i="36"/>
  <c r="Z38" i="36"/>
  <c r="AC38" i="36"/>
  <c r="Y38" i="36"/>
  <c r="AB38" i="36"/>
  <c r="AA38" i="36"/>
  <c r="AE38" i="36"/>
  <c r="U38" i="36"/>
  <c r="X38" i="36"/>
  <c r="W38" i="36"/>
  <c r="AD42" i="36"/>
  <c r="Z42" i="36"/>
  <c r="AC42" i="36"/>
  <c r="Y42" i="36"/>
  <c r="AB42" i="36"/>
  <c r="AA42" i="36"/>
  <c r="AE42" i="36"/>
  <c r="U42" i="36"/>
  <c r="X42" i="36"/>
  <c r="W42" i="36"/>
  <c r="AD46" i="36"/>
  <c r="Z46" i="36"/>
  <c r="AC46" i="36"/>
  <c r="Y46" i="36"/>
  <c r="AB46" i="36"/>
  <c r="AA46" i="36"/>
  <c r="W46" i="36"/>
  <c r="AE46" i="36"/>
  <c r="U46" i="36"/>
  <c r="X46" i="36"/>
  <c r="AD50" i="36"/>
  <c r="Z50" i="36"/>
  <c r="AC50" i="36"/>
  <c r="Y50" i="36"/>
  <c r="AB50" i="36"/>
  <c r="AA50" i="36"/>
  <c r="W50" i="36"/>
  <c r="AE50" i="36"/>
  <c r="U50" i="36"/>
  <c r="X50" i="36"/>
  <c r="AD54" i="36"/>
  <c r="Z54" i="36"/>
  <c r="AC54" i="36"/>
  <c r="Y54" i="36"/>
  <c r="AB54" i="36"/>
  <c r="AA54" i="36"/>
  <c r="W54" i="36"/>
  <c r="AE54" i="36"/>
  <c r="U54" i="36"/>
  <c r="X54" i="36"/>
  <c r="AD58" i="36"/>
  <c r="Z58" i="36"/>
  <c r="AC58" i="36"/>
  <c r="Y58" i="36"/>
  <c r="AB58" i="36"/>
  <c r="AA58" i="36"/>
  <c r="W58" i="36"/>
  <c r="AE58" i="36"/>
  <c r="U58" i="36"/>
  <c r="X58" i="36"/>
  <c r="AD62" i="36"/>
  <c r="Z62" i="36"/>
  <c r="AC62" i="36"/>
  <c r="Y62" i="36"/>
  <c r="AB62" i="36"/>
  <c r="AA62" i="36"/>
  <c r="W62" i="36"/>
  <c r="AE62" i="36"/>
  <c r="U62" i="36"/>
  <c r="X62" i="36"/>
  <c r="AD66" i="36"/>
  <c r="Z66" i="36"/>
  <c r="AC66" i="36"/>
  <c r="Y66" i="36"/>
  <c r="AB66" i="36"/>
  <c r="AA66" i="36"/>
  <c r="X66" i="36"/>
  <c r="W66" i="36"/>
  <c r="AE66" i="36"/>
  <c r="U66" i="36"/>
  <c r="AD70" i="36"/>
  <c r="Z70" i="36"/>
  <c r="AC70" i="36"/>
  <c r="Y70" i="36"/>
  <c r="AB70" i="36"/>
  <c r="AA70" i="36"/>
  <c r="X70" i="36"/>
  <c r="W70" i="36"/>
  <c r="AE70" i="36"/>
  <c r="U70" i="36"/>
  <c r="AD74" i="36"/>
  <c r="Z74" i="36"/>
  <c r="AC74" i="36"/>
  <c r="Y74" i="36"/>
  <c r="AB74" i="36"/>
  <c r="AA74" i="36"/>
  <c r="X74" i="36"/>
  <c r="W74" i="36"/>
  <c r="AE74" i="36"/>
  <c r="U74" i="36"/>
  <c r="AD78" i="36"/>
  <c r="Z78" i="36"/>
  <c r="AC78" i="36"/>
  <c r="Y78" i="36"/>
  <c r="AB78" i="36"/>
  <c r="AA78" i="36"/>
  <c r="X78" i="36"/>
  <c r="W78" i="36"/>
  <c r="AE78" i="36"/>
  <c r="U78" i="36"/>
  <c r="AD82" i="36"/>
  <c r="Z82" i="36"/>
  <c r="AC82" i="36"/>
  <c r="Y82" i="36"/>
  <c r="AB82" i="36"/>
  <c r="AA82" i="36"/>
  <c r="X82" i="36"/>
  <c r="W82" i="36"/>
  <c r="AE82" i="36"/>
  <c r="U82" i="36"/>
  <c r="AC7" i="36"/>
  <c r="Y7" i="36"/>
  <c r="AB7" i="36"/>
  <c r="AA7" i="36"/>
  <c r="AD7" i="36"/>
  <c r="Z7" i="36"/>
  <c r="AE7" i="36"/>
  <c r="U7" i="36"/>
  <c r="X7" i="36"/>
  <c r="W7" i="36"/>
  <c r="AC11" i="36"/>
  <c r="Y11" i="36"/>
  <c r="AB11" i="36"/>
  <c r="AA11" i="36"/>
  <c r="AD11" i="36"/>
  <c r="Z11" i="36"/>
  <c r="AE11" i="36"/>
  <c r="U11" i="36"/>
  <c r="X11" i="36"/>
  <c r="W11" i="36"/>
  <c r="AC15" i="36"/>
  <c r="Y15" i="36"/>
  <c r="AB15" i="36"/>
  <c r="AA15" i="36"/>
  <c r="AD15" i="36"/>
  <c r="Z15" i="36"/>
  <c r="AE15" i="36"/>
  <c r="U15" i="36"/>
  <c r="X15" i="36"/>
  <c r="W15" i="36"/>
  <c r="S19" i="36"/>
  <c r="AC19" i="36"/>
  <c r="Y19" i="36"/>
  <c r="AB19" i="36"/>
  <c r="AA19" i="36"/>
  <c r="AD19" i="36"/>
  <c r="Z19" i="36"/>
  <c r="AE19" i="36"/>
  <c r="U19" i="36"/>
  <c r="X19" i="36"/>
  <c r="W19" i="36"/>
  <c r="AC23" i="36"/>
  <c r="Y23" i="36"/>
  <c r="AB23" i="36"/>
  <c r="AA23" i="36"/>
  <c r="AD23" i="36"/>
  <c r="Z23" i="36"/>
  <c r="AE23" i="36"/>
  <c r="U23" i="36"/>
  <c r="X23" i="36"/>
  <c r="W23" i="36"/>
  <c r="AC27" i="36"/>
  <c r="Y27" i="36"/>
  <c r="AB27" i="36"/>
  <c r="AA27" i="36"/>
  <c r="AD27" i="36"/>
  <c r="Z27" i="36"/>
  <c r="AE27" i="36"/>
  <c r="U27" i="36"/>
  <c r="X27" i="36"/>
  <c r="W27" i="36"/>
  <c r="AB31" i="36"/>
  <c r="AA31" i="36"/>
  <c r="AD31" i="36"/>
  <c r="Z31" i="36"/>
  <c r="AC31" i="36"/>
  <c r="Y31" i="36"/>
  <c r="AE31" i="36"/>
  <c r="U31" i="36"/>
  <c r="X31" i="36"/>
  <c r="W31" i="36"/>
  <c r="S35" i="36"/>
  <c r="AB35" i="36"/>
  <c r="AA35" i="36"/>
  <c r="AD35" i="36"/>
  <c r="Z35" i="36"/>
  <c r="AC35" i="36"/>
  <c r="Y35" i="36"/>
  <c r="AE35" i="36"/>
  <c r="U35" i="36"/>
  <c r="X35" i="36"/>
  <c r="W35" i="36"/>
  <c r="AB39" i="36"/>
  <c r="AA39" i="36"/>
  <c r="AD39" i="36"/>
  <c r="Z39" i="36"/>
  <c r="AC39" i="36"/>
  <c r="Y39" i="36"/>
  <c r="AE39" i="36"/>
  <c r="U39" i="36"/>
  <c r="X39" i="36"/>
  <c r="W39" i="36"/>
  <c r="S43" i="36"/>
  <c r="AB43" i="36"/>
  <c r="AA43" i="36"/>
  <c r="AD43" i="36"/>
  <c r="Z43" i="36"/>
  <c r="AC43" i="36"/>
  <c r="Y43" i="36"/>
  <c r="AE43" i="36"/>
  <c r="U43" i="36"/>
  <c r="X43" i="36"/>
  <c r="W43" i="36"/>
  <c r="AB47" i="36"/>
  <c r="AA47" i="36"/>
  <c r="AD47" i="36"/>
  <c r="Z47" i="36"/>
  <c r="AC47" i="36"/>
  <c r="Y47" i="36"/>
  <c r="X47" i="36"/>
  <c r="W47" i="36"/>
  <c r="U47" i="36"/>
  <c r="AE47" i="36"/>
  <c r="S51" i="36"/>
  <c r="AB51" i="36"/>
  <c r="AA51" i="36"/>
  <c r="AD51" i="36"/>
  <c r="Z51" i="36"/>
  <c r="AC51" i="36"/>
  <c r="Y51" i="36"/>
  <c r="X51" i="36"/>
  <c r="AE51" i="36"/>
  <c r="W51" i="36"/>
  <c r="U51" i="36"/>
  <c r="AB55" i="36"/>
  <c r="AA55" i="36"/>
  <c r="AD55" i="36"/>
  <c r="Z55" i="36"/>
  <c r="AC55" i="36"/>
  <c r="Y55" i="36"/>
  <c r="X55" i="36"/>
  <c r="W55" i="36"/>
  <c r="U55" i="36"/>
  <c r="AE55" i="36"/>
  <c r="AB59" i="36"/>
  <c r="AA59" i="36"/>
  <c r="AD59" i="36"/>
  <c r="Z59" i="36"/>
  <c r="AC59" i="36"/>
  <c r="Y59" i="36"/>
  <c r="X59" i="36"/>
  <c r="AE59" i="36"/>
  <c r="W59" i="36"/>
  <c r="U59" i="36"/>
  <c r="AB63" i="36"/>
  <c r="AA63" i="36"/>
  <c r="AD63" i="36"/>
  <c r="Z63" i="36"/>
  <c r="AC63" i="36"/>
  <c r="Y63" i="36"/>
  <c r="X63" i="36"/>
  <c r="W63" i="36"/>
  <c r="U63" i="36"/>
  <c r="AE63" i="36"/>
  <c r="S67" i="36"/>
  <c r="AB67" i="36"/>
  <c r="AA67" i="36"/>
  <c r="AD67" i="36"/>
  <c r="Z67" i="36"/>
  <c r="AC67" i="36"/>
  <c r="Y67" i="36"/>
  <c r="W67" i="36"/>
  <c r="AE67" i="36"/>
  <c r="U67" i="36"/>
  <c r="X67" i="36"/>
  <c r="AB71" i="36"/>
  <c r="AA71" i="36"/>
  <c r="AD71" i="36"/>
  <c r="Z71" i="36"/>
  <c r="AC71" i="36"/>
  <c r="Y71" i="36"/>
  <c r="W71" i="36"/>
  <c r="AE71" i="36"/>
  <c r="U71" i="36"/>
  <c r="X71" i="36"/>
  <c r="AB75" i="36"/>
  <c r="AA75" i="36"/>
  <c r="AD75" i="36"/>
  <c r="Z75" i="36"/>
  <c r="AC75" i="36"/>
  <c r="Y75" i="36"/>
  <c r="W75" i="36"/>
  <c r="AE75" i="36"/>
  <c r="U75" i="36"/>
  <c r="X75" i="36"/>
  <c r="AB79" i="36"/>
  <c r="AA79" i="36"/>
  <c r="AD79" i="36"/>
  <c r="Z79" i="36"/>
  <c r="AC79" i="36"/>
  <c r="Y79" i="36"/>
  <c r="W79" i="36"/>
  <c r="AE79" i="36"/>
  <c r="U79" i="36"/>
  <c r="X79" i="36"/>
  <c r="S83" i="36"/>
  <c r="AB83" i="36"/>
  <c r="AA83" i="36"/>
  <c r="AD83" i="36"/>
  <c r="Z83" i="36"/>
  <c r="AC83" i="36"/>
  <c r="Y83" i="36"/>
  <c r="W83" i="36"/>
  <c r="AE83" i="36"/>
  <c r="U83" i="36"/>
  <c r="X83" i="36"/>
  <c r="AA8" i="36"/>
  <c r="AD8" i="36"/>
  <c r="Z8" i="36"/>
  <c r="AC8" i="36"/>
  <c r="Y8" i="36"/>
  <c r="AB8" i="36"/>
  <c r="X8" i="36"/>
  <c r="W8" i="36"/>
  <c r="AE8" i="36"/>
  <c r="U8" i="36"/>
  <c r="AA12" i="36"/>
  <c r="AD12" i="36"/>
  <c r="Z12" i="36"/>
  <c r="AC12" i="36"/>
  <c r="Y12" i="36"/>
  <c r="AB12" i="36"/>
  <c r="X12" i="36"/>
  <c r="W12" i="36"/>
  <c r="AE12" i="36"/>
  <c r="U12" i="36"/>
  <c r="AA16" i="36"/>
  <c r="AD16" i="36"/>
  <c r="Z16" i="36"/>
  <c r="AC16" i="36"/>
  <c r="Y16" i="36"/>
  <c r="AB16" i="36"/>
  <c r="X16" i="36"/>
  <c r="W16" i="36"/>
  <c r="AE16" i="36"/>
  <c r="U16" i="36"/>
  <c r="AA20" i="36"/>
  <c r="AD20" i="36"/>
  <c r="Z20" i="36"/>
  <c r="AC20" i="36"/>
  <c r="Y20" i="36"/>
  <c r="AB20" i="36"/>
  <c r="X20" i="36"/>
  <c r="W20" i="36"/>
  <c r="AE20" i="36"/>
  <c r="U20" i="36"/>
  <c r="AA24" i="36"/>
  <c r="AD24" i="36"/>
  <c r="Z24" i="36"/>
  <c r="AC24" i="36"/>
  <c r="Y24" i="36"/>
  <c r="AB24" i="36"/>
  <c r="X24" i="36"/>
  <c r="W24" i="36"/>
  <c r="AE24" i="36"/>
  <c r="U24" i="36"/>
  <c r="AD28" i="36"/>
  <c r="AC28" i="36"/>
  <c r="AB28" i="36"/>
  <c r="AA28" i="36"/>
  <c r="Z28" i="36"/>
  <c r="Y28" i="36"/>
  <c r="X28" i="36"/>
  <c r="W28" i="36"/>
  <c r="AE28" i="36"/>
  <c r="U28" i="36"/>
  <c r="AD32" i="36"/>
  <c r="Z32" i="36"/>
  <c r="AC32" i="36"/>
  <c r="Y32" i="36"/>
  <c r="AB32" i="36"/>
  <c r="AA32" i="36"/>
  <c r="X32" i="36"/>
  <c r="W32" i="36"/>
  <c r="AE32" i="36"/>
  <c r="U32" i="36"/>
  <c r="AD36" i="36"/>
  <c r="Z36" i="36"/>
  <c r="AC36" i="36"/>
  <c r="Y36" i="36"/>
  <c r="AB36" i="36"/>
  <c r="AA36" i="36"/>
  <c r="X36" i="36"/>
  <c r="W36" i="36"/>
  <c r="AE36" i="36"/>
  <c r="U36" i="36"/>
  <c r="AD40" i="36"/>
  <c r="Z40" i="36"/>
  <c r="AC40" i="36"/>
  <c r="Y40" i="36"/>
  <c r="AB40" i="36"/>
  <c r="AA40" i="36"/>
  <c r="X40" i="36"/>
  <c r="W40" i="36"/>
  <c r="AE40" i="36"/>
  <c r="U40" i="36"/>
  <c r="AD44" i="36"/>
  <c r="Z44" i="36"/>
  <c r="AC44" i="36"/>
  <c r="Y44" i="36"/>
  <c r="AB44" i="36"/>
  <c r="AA44" i="36"/>
  <c r="X44" i="36"/>
  <c r="W44" i="36"/>
  <c r="AE44" i="36"/>
  <c r="U44" i="36"/>
  <c r="AD48" i="36"/>
  <c r="Z48" i="36"/>
  <c r="AC48" i="36"/>
  <c r="Y48" i="36"/>
  <c r="AB48" i="36"/>
  <c r="AA48" i="36"/>
  <c r="AE48" i="36"/>
  <c r="U48" i="36"/>
  <c r="W48" i="36"/>
  <c r="X48" i="36"/>
  <c r="AD52" i="36"/>
  <c r="Z52" i="36"/>
  <c r="AC52" i="36"/>
  <c r="Y52" i="36"/>
  <c r="AB52" i="36"/>
  <c r="AA52" i="36"/>
  <c r="AE52" i="36"/>
  <c r="U52" i="36"/>
  <c r="W52" i="36"/>
  <c r="X52" i="36"/>
  <c r="AD56" i="36"/>
  <c r="Z56" i="36"/>
  <c r="AC56" i="36"/>
  <c r="Y56" i="36"/>
  <c r="AB56" i="36"/>
  <c r="AA56" i="36"/>
  <c r="AE56" i="36"/>
  <c r="U56" i="36"/>
  <c r="W56" i="36"/>
  <c r="X56" i="36"/>
  <c r="AD60" i="36"/>
  <c r="Z60" i="36"/>
  <c r="AC60" i="36"/>
  <c r="Y60" i="36"/>
  <c r="AB60" i="36"/>
  <c r="AA60" i="36"/>
  <c r="AE60" i="36"/>
  <c r="U60" i="36"/>
  <c r="W60" i="36"/>
  <c r="X60" i="36"/>
  <c r="AD64" i="36"/>
  <c r="Z64" i="36"/>
  <c r="AC64" i="36"/>
  <c r="Y64" i="36"/>
  <c r="AB64" i="36"/>
  <c r="AA64" i="36"/>
  <c r="AE64" i="36"/>
  <c r="U64" i="36"/>
  <c r="W64" i="36"/>
  <c r="X64" i="36"/>
  <c r="AD68" i="36"/>
  <c r="Z68" i="36"/>
  <c r="AC68" i="36"/>
  <c r="Y68" i="36"/>
  <c r="AB68" i="36"/>
  <c r="AA68" i="36"/>
  <c r="AE68" i="36"/>
  <c r="U68" i="36"/>
  <c r="X68" i="36"/>
  <c r="W68" i="36"/>
  <c r="AD72" i="36"/>
  <c r="Z72" i="36"/>
  <c r="AC72" i="36"/>
  <c r="Y72" i="36"/>
  <c r="AB72" i="36"/>
  <c r="AA72" i="36"/>
  <c r="AE72" i="36"/>
  <c r="U72" i="36"/>
  <c r="X72" i="36"/>
  <c r="W72" i="36"/>
  <c r="AD76" i="36"/>
  <c r="Z76" i="36"/>
  <c r="AC76" i="36"/>
  <c r="Y76" i="36"/>
  <c r="AB76" i="36"/>
  <c r="AA76" i="36"/>
  <c r="AE76" i="36"/>
  <c r="U76" i="36"/>
  <c r="X76" i="36"/>
  <c r="W76" i="36"/>
  <c r="AD80" i="36"/>
  <c r="Z80" i="36"/>
  <c r="AC80" i="36"/>
  <c r="Y80" i="36"/>
  <c r="AB80" i="36"/>
  <c r="AA80" i="36"/>
  <c r="AE80" i="36"/>
  <c r="U80" i="36"/>
  <c r="X80" i="36"/>
  <c r="W80" i="36"/>
  <c r="AD84" i="36"/>
  <c r="Z84" i="36"/>
  <c r="AC84" i="36"/>
  <c r="Y84" i="36"/>
  <c r="AB84" i="36"/>
  <c r="AA84" i="36"/>
  <c r="AE84" i="36"/>
  <c r="U84" i="36"/>
  <c r="X84" i="36"/>
  <c r="W84" i="36"/>
  <c r="S7" i="36"/>
  <c r="S23" i="36"/>
  <c r="S39" i="36"/>
  <c r="S55" i="36"/>
  <c r="S71" i="36"/>
  <c r="S11" i="36"/>
  <c r="S27" i="36"/>
  <c r="S59" i="36"/>
  <c r="S75" i="36"/>
  <c r="S8" i="39"/>
  <c r="S44" i="39"/>
  <c r="S64" i="39"/>
  <c r="S68" i="39"/>
  <c r="S72" i="39"/>
  <c r="S11" i="39"/>
  <c r="S27" i="39"/>
  <c r="S35" i="39"/>
  <c r="S63" i="39"/>
  <c r="S75" i="39"/>
  <c r="S43" i="39"/>
  <c r="S59" i="39"/>
  <c r="S67" i="39"/>
  <c r="S24" i="39"/>
  <c r="S48" i="39"/>
  <c r="S52" i="39"/>
  <c r="S60" i="39"/>
  <c r="S16" i="39"/>
  <c r="S20" i="39"/>
  <c r="S56" i="39"/>
  <c r="S80" i="39"/>
  <c r="S13" i="37"/>
  <c r="S45" i="37"/>
  <c r="S77" i="37"/>
  <c r="S5" i="36"/>
  <c r="S65" i="38"/>
  <c r="S5" i="37"/>
  <c r="S6" i="36"/>
  <c r="S5" i="39"/>
  <c r="S41" i="38"/>
  <c r="S54" i="38"/>
  <c r="S73" i="38"/>
  <c r="S18" i="37"/>
  <c r="S34" i="37"/>
  <c r="S50" i="37"/>
  <c r="S66" i="37"/>
  <c r="S82" i="37"/>
  <c r="S61" i="37"/>
  <c r="S21" i="37"/>
  <c r="S53" i="37"/>
  <c r="S33" i="38"/>
  <c r="S69" i="37"/>
  <c r="S14" i="39"/>
  <c r="S30" i="39"/>
  <c r="S46" i="39"/>
  <c r="S62" i="39"/>
  <c r="S78" i="39"/>
  <c r="S17" i="38"/>
  <c r="S26" i="38"/>
  <c r="S49" i="38"/>
  <c r="S62" i="38"/>
  <c r="S81" i="38"/>
  <c r="S6" i="37"/>
  <c r="S22" i="37"/>
  <c r="S38" i="37"/>
  <c r="S54" i="37"/>
  <c r="S70" i="37"/>
  <c r="S37" i="37"/>
  <c r="S9" i="37"/>
  <c r="S17" i="37"/>
  <c r="S25" i="37"/>
  <c r="S33" i="37"/>
  <c r="S41" i="37"/>
  <c r="S49" i="37"/>
  <c r="S57" i="37"/>
  <c r="S65" i="37"/>
  <c r="S73" i="37"/>
  <c r="S81" i="37"/>
  <c r="S5" i="38"/>
  <c r="S9" i="38"/>
  <c r="S13" i="38"/>
  <c r="S29" i="38"/>
  <c r="S18" i="38"/>
  <c r="S25" i="38"/>
  <c r="S34" i="38"/>
  <c r="S37" i="38"/>
  <c r="S42" i="38"/>
  <c r="S45" i="38"/>
  <c r="S50" i="38"/>
  <c r="S53" i="38"/>
  <c r="S58" i="38"/>
  <c r="S61" i="38"/>
  <c r="S66" i="38"/>
  <c r="S69" i="38"/>
  <c r="S74" i="38"/>
  <c r="S77" i="38"/>
  <c r="S82" i="38"/>
  <c r="S13" i="36"/>
  <c r="S21" i="36"/>
  <c r="S29" i="36"/>
  <c r="S37" i="36"/>
  <c r="S45" i="36"/>
  <c r="S53" i="36"/>
  <c r="S61" i="36"/>
  <c r="S69" i="36"/>
  <c r="S81" i="36"/>
  <c r="S14" i="36"/>
  <c r="S22" i="36"/>
  <c r="S30" i="36"/>
  <c r="S38" i="36"/>
  <c r="S46" i="36"/>
  <c r="S58" i="36"/>
  <c r="S66" i="36"/>
  <c r="S74" i="36"/>
  <c r="S78" i="36"/>
  <c r="S9" i="36"/>
  <c r="S17" i="36"/>
  <c r="S25" i="36"/>
  <c r="S33" i="36"/>
  <c r="S41" i="36"/>
  <c r="S49" i="36"/>
  <c r="S57" i="36"/>
  <c r="S65" i="36"/>
  <c r="S73" i="36"/>
  <c r="S77" i="36"/>
  <c r="S10" i="36"/>
  <c r="S18" i="36"/>
  <c r="S26" i="36"/>
  <c r="S34" i="36"/>
  <c r="S42" i="36"/>
  <c r="S50" i="36"/>
  <c r="S54" i="36"/>
  <c r="S62" i="36"/>
  <c r="S70" i="36"/>
  <c r="S82" i="36"/>
  <c r="S9" i="39"/>
  <c r="S13" i="39"/>
  <c r="S17" i="39"/>
  <c r="S21" i="39"/>
  <c r="S25" i="39"/>
  <c r="S29" i="39"/>
  <c r="S33" i="39"/>
  <c r="S37" i="39"/>
  <c r="S41" i="39"/>
  <c r="S45" i="39"/>
  <c r="S49" i="39"/>
  <c r="S53" i="39"/>
  <c r="S57" i="39"/>
  <c r="S61" i="39"/>
  <c r="S65" i="39"/>
  <c r="S69" i="39"/>
  <c r="S73" i="39"/>
  <c r="S77" i="39"/>
  <c r="S81" i="39"/>
  <c r="H209" i="35"/>
  <c r="H156" i="35"/>
  <c r="H103" i="35"/>
  <c r="H50" i="35"/>
  <c r="H209" i="34"/>
  <c r="H156" i="34"/>
  <c r="H103" i="34"/>
  <c r="H209" i="32"/>
  <c r="H156" i="32"/>
  <c r="H103" i="32"/>
  <c r="H50" i="32"/>
  <c r="H209" i="30"/>
  <c r="H156" i="30"/>
  <c r="H103" i="30"/>
  <c r="H50" i="30"/>
  <c r="H209" i="24"/>
  <c r="H156" i="24"/>
  <c r="H103" i="24"/>
  <c r="H50" i="24"/>
  <c r="H50" i="34"/>
  <c r="H209" i="31"/>
  <c r="H156" i="31"/>
  <c r="H103" i="31"/>
  <c r="H50" i="31"/>
  <c r="H209" i="23"/>
  <c r="H156" i="23"/>
  <c r="H103" i="23"/>
  <c r="H50" i="23"/>
  <c r="H209" i="29"/>
  <c r="H156" i="29"/>
  <c r="H103" i="29"/>
  <c r="H50" i="29"/>
  <c r="N87" i="33" l="1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C84" i="39" l="1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 l="1"/>
  <c r="K209" i="35" l="1"/>
  <c r="L209" i="35" s="1"/>
  <c r="E160" i="35"/>
  <c r="K156" i="35"/>
  <c r="L156" i="35" s="1"/>
  <c r="E107" i="35"/>
  <c r="K103" i="35"/>
  <c r="B62" i="35"/>
  <c r="E54" i="35"/>
  <c r="K50" i="35"/>
  <c r="L50" i="35" s="1"/>
  <c r="B9" i="35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L103" i="35"/>
  <c r="A62" i="35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K209" i="34"/>
  <c r="E160" i="34"/>
  <c r="K156" i="34"/>
  <c r="L156" i="34" s="1"/>
  <c r="E107" i="34"/>
  <c r="K103" i="34"/>
  <c r="L103" i="34" s="1"/>
  <c r="E54" i="34"/>
  <c r="K50" i="34"/>
  <c r="L50" i="34" s="1"/>
  <c r="I13" i="34"/>
  <c r="J11" i="34"/>
  <c r="L9" i="34"/>
  <c r="K9" i="34"/>
  <c r="J9" i="34"/>
  <c r="I9" i="34"/>
  <c r="H9" i="34"/>
  <c r="G9" i="34"/>
  <c r="B9" i="34"/>
  <c r="E1" i="34"/>
  <c r="L209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2" i="34"/>
  <c r="H58" i="34"/>
  <c r="D58" i="34"/>
  <c r="D57" i="34"/>
  <c r="D56" i="34"/>
  <c r="D55" i="34"/>
  <c r="D54" i="34"/>
  <c r="A11" i="34"/>
  <c r="A13" i="34" s="1"/>
  <c r="H13" i="34" s="1"/>
  <c r="H5" i="34"/>
  <c r="D5" i="34"/>
  <c r="D4" i="34"/>
  <c r="D3" i="34"/>
  <c r="D2" i="34"/>
  <c r="D1" i="34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K209" i="32"/>
  <c r="E160" i="32"/>
  <c r="K156" i="32"/>
  <c r="L156" i="32" s="1"/>
  <c r="E107" i="32"/>
  <c r="K103" i="32"/>
  <c r="I103" i="32"/>
  <c r="E54" i="32"/>
  <c r="K50" i="32"/>
  <c r="L50" i="32" s="1"/>
  <c r="B9" i="32"/>
  <c r="E1" i="32"/>
  <c r="L209" i="32"/>
  <c r="I209" i="32"/>
  <c r="H164" i="32"/>
  <c r="D164" i="32"/>
  <c r="D163" i="32"/>
  <c r="D162" i="32"/>
  <c r="D161" i="32"/>
  <c r="D160" i="32"/>
  <c r="I156" i="32"/>
  <c r="H111" i="32"/>
  <c r="D111" i="32"/>
  <c r="D110" i="32"/>
  <c r="D109" i="32"/>
  <c r="D108" i="32"/>
  <c r="D107" i="32"/>
  <c r="C104" i="32"/>
  <c r="C157" i="32" s="1"/>
  <c r="C210" i="32" s="1"/>
  <c r="L103" i="32"/>
  <c r="A62" i="32"/>
  <c r="H58" i="32"/>
  <c r="D58" i="32"/>
  <c r="D57" i="32"/>
  <c r="D56" i="32"/>
  <c r="D55" i="32"/>
  <c r="D54" i="32"/>
  <c r="I50" i="32"/>
  <c r="A11" i="32"/>
  <c r="B11" i="32" s="1"/>
  <c r="H5" i="32"/>
  <c r="D5" i="32"/>
  <c r="D4" i="32"/>
  <c r="D3" i="32"/>
  <c r="D2" i="32"/>
  <c r="D1" i="32"/>
  <c r="K209" i="31"/>
  <c r="E160" i="31"/>
  <c r="K156" i="31"/>
  <c r="L156" i="31" s="1"/>
  <c r="E107" i="31"/>
  <c r="K103" i="31"/>
  <c r="L103" i="31" s="1"/>
  <c r="I103" i="31"/>
  <c r="E54" i="31"/>
  <c r="K50" i="31"/>
  <c r="L50" i="31" s="1"/>
  <c r="B11" i="31"/>
  <c r="B9" i="31"/>
  <c r="E1" i="31"/>
  <c r="L209" i="31"/>
  <c r="I209" i="31"/>
  <c r="H164" i="31"/>
  <c r="D164" i="31"/>
  <c r="D163" i="31"/>
  <c r="D162" i="31"/>
  <c r="D161" i="31"/>
  <c r="D160" i="31"/>
  <c r="I156" i="31"/>
  <c r="H111" i="31"/>
  <c r="D111" i="31"/>
  <c r="D110" i="31"/>
  <c r="D109" i="31"/>
  <c r="D108" i="31"/>
  <c r="D107" i="31"/>
  <c r="C104" i="31"/>
  <c r="C157" i="31" s="1"/>
  <c r="C210" i="31" s="1"/>
  <c r="A62" i="31"/>
  <c r="H58" i="31"/>
  <c r="D58" i="31"/>
  <c r="D57" i="31"/>
  <c r="D56" i="31"/>
  <c r="D55" i="31"/>
  <c r="D54" i="31"/>
  <c r="I50" i="31"/>
  <c r="A11" i="31"/>
  <c r="H5" i="31"/>
  <c r="D5" i="31"/>
  <c r="D4" i="31"/>
  <c r="D3" i="31"/>
  <c r="D2" i="31"/>
  <c r="D1" i="31"/>
  <c r="B9" i="30"/>
  <c r="K209" i="30"/>
  <c r="L209" i="30" s="1"/>
  <c r="E160" i="30"/>
  <c r="K156" i="30"/>
  <c r="L156" i="30" s="1"/>
  <c r="E107" i="30"/>
  <c r="K103" i="30"/>
  <c r="L103" i="30" s="1"/>
  <c r="I103" i="30"/>
  <c r="E54" i="30"/>
  <c r="K50" i="30"/>
  <c r="L50" i="30" s="1"/>
  <c r="I50" i="30"/>
  <c r="E1" i="30"/>
  <c r="I209" i="30"/>
  <c r="H164" i="30"/>
  <c r="D164" i="30"/>
  <c r="D163" i="30"/>
  <c r="D162" i="30"/>
  <c r="D161" i="30"/>
  <c r="D160" i="30"/>
  <c r="I156" i="30"/>
  <c r="H111" i="30"/>
  <c r="D111" i="30"/>
  <c r="D110" i="30"/>
  <c r="D109" i="30"/>
  <c r="D108" i="30"/>
  <c r="D107" i="30"/>
  <c r="C104" i="30"/>
  <c r="C157" i="30" s="1"/>
  <c r="C210" i="30" s="1"/>
  <c r="A62" i="30"/>
  <c r="B62" i="30" s="1"/>
  <c r="H58" i="30"/>
  <c r="D58" i="30"/>
  <c r="D57" i="30"/>
  <c r="D56" i="30"/>
  <c r="D55" i="30"/>
  <c r="D54" i="30"/>
  <c r="A11" i="30"/>
  <c r="B11" i="30" s="1"/>
  <c r="H5" i="30"/>
  <c r="D5" i="30"/>
  <c r="D4" i="30"/>
  <c r="D3" i="30"/>
  <c r="D2" i="30"/>
  <c r="D1" i="30"/>
  <c r="K209" i="29"/>
  <c r="L209" i="29" s="1"/>
  <c r="E160" i="29"/>
  <c r="K156" i="29"/>
  <c r="L156" i="29" s="1"/>
  <c r="I156" i="29"/>
  <c r="E107" i="29"/>
  <c r="K103" i="29"/>
  <c r="L103" i="29" s="1"/>
  <c r="I103" i="29"/>
  <c r="E54" i="29"/>
  <c r="K50" i="29"/>
  <c r="L50" i="29" s="1"/>
  <c r="E1" i="29"/>
  <c r="B9" i="29"/>
  <c r="I209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H58" i="29"/>
  <c r="D58" i="29"/>
  <c r="D57" i="29"/>
  <c r="D56" i="29"/>
  <c r="D55" i="29"/>
  <c r="D54" i="29"/>
  <c r="I50" i="29"/>
  <c r="A11" i="29"/>
  <c r="H5" i="29"/>
  <c r="D5" i="29"/>
  <c r="D4" i="29"/>
  <c r="D3" i="29"/>
  <c r="D2" i="29"/>
  <c r="D1" i="29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A11" i="25"/>
  <c r="A13" i="25" s="1"/>
  <c r="B11" i="24"/>
  <c r="B9" i="24"/>
  <c r="K209" i="24"/>
  <c r="L209" i="24" s="1"/>
  <c r="I209" i="24"/>
  <c r="H164" i="24"/>
  <c r="D164" i="24"/>
  <c r="D163" i="24"/>
  <c r="D162" i="24"/>
  <c r="D161" i="24"/>
  <c r="E160" i="24"/>
  <c r="D160" i="24"/>
  <c r="K156" i="24"/>
  <c r="L156" i="24" s="1"/>
  <c r="I156" i="24"/>
  <c r="H111" i="24"/>
  <c r="D111" i="24"/>
  <c r="D110" i="24"/>
  <c r="D109" i="24"/>
  <c r="D108" i="24"/>
  <c r="E107" i="24"/>
  <c r="D107" i="24"/>
  <c r="C104" i="24"/>
  <c r="C157" i="24" s="1"/>
  <c r="C210" i="24" s="1"/>
  <c r="K103" i="24"/>
  <c r="L103" i="24" s="1"/>
  <c r="I103" i="24"/>
  <c r="A62" i="24"/>
  <c r="H58" i="24"/>
  <c r="D58" i="24"/>
  <c r="D57" i="24"/>
  <c r="D56" i="24"/>
  <c r="D55" i="24"/>
  <c r="E54" i="24"/>
  <c r="D54" i="24"/>
  <c r="K50" i="24"/>
  <c r="L50" i="24" s="1"/>
  <c r="I50" i="24"/>
  <c r="A11" i="24"/>
  <c r="H5" i="24"/>
  <c r="D5" i="24"/>
  <c r="D4" i="24"/>
  <c r="D3" i="24"/>
  <c r="D2" i="24"/>
  <c r="E1" i="24"/>
  <c r="D1" i="24"/>
  <c r="A115" i="29" l="1"/>
  <c r="L62" i="29"/>
  <c r="K62" i="29"/>
  <c r="J62" i="29"/>
  <c r="I62" i="29"/>
  <c r="H62" i="29"/>
  <c r="G62" i="29"/>
  <c r="B62" i="29"/>
  <c r="F62" i="29" s="1"/>
  <c r="A115" i="31"/>
  <c r="L62" i="31"/>
  <c r="K62" i="31"/>
  <c r="J62" i="31"/>
  <c r="I62" i="31"/>
  <c r="H62" i="31"/>
  <c r="G62" i="31"/>
  <c r="A115" i="32"/>
  <c r="K62" i="32"/>
  <c r="J62" i="32"/>
  <c r="I62" i="32"/>
  <c r="H62" i="32"/>
  <c r="L62" i="32"/>
  <c r="G62" i="32"/>
  <c r="K11" i="34"/>
  <c r="J13" i="34"/>
  <c r="A115" i="34"/>
  <c r="L62" i="34"/>
  <c r="K62" i="34"/>
  <c r="J62" i="34"/>
  <c r="G62" i="34"/>
  <c r="I62" i="34"/>
  <c r="H62" i="34"/>
  <c r="B11" i="34"/>
  <c r="L11" i="34"/>
  <c r="K13" i="34"/>
  <c r="L11" i="29"/>
  <c r="K11" i="29"/>
  <c r="J11" i="29"/>
  <c r="I11" i="29"/>
  <c r="H11" i="29"/>
  <c r="G11" i="29"/>
  <c r="A64" i="34"/>
  <c r="G11" i="34"/>
  <c r="B13" i="34"/>
  <c r="L13" i="34"/>
  <c r="A115" i="24"/>
  <c r="J62" i="24"/>
  <c r="I62" i="24"/>
  <c r="L62" i="24"/>
  <c r="H62" i="24"/>
  <c r="G62" i="24"/>
  <c r="K62" i="24"/>
  <c r="A64" i="24"/>
  <c r="B62" i="24"/>
  <c r="A13" i="29"/>
  <c r="A13" i="30"/>
  <c r="K11" i="30"/>
  <c r="J11" i="30"/>
  <c r="I11" i="30"/>
  <c r="H11" i="30"/>
  <c r="L11" i="30"/>
  <c r="G11" i="30"/>
  <c r="L11" i="31"/>
  <c r="K11" i="31"/>
  <c r="J11" i="31"/>
  <c r="I11" i="31"/>
  <c r="H11" i="31"/>
  <c r="G11" i="31"/>
  <c r="B62" i="31"/>
  <c r="A13" i="32"/>
  <c r="K11" i="32"/>
  <c r="J11" i="32"/>
  <c r="I11" i="32"/>
  <c r="H11" i="32"/>
  <c r="L11" i="32"/>
  <c r="G11" i="32"/>
  <c r="H11" i="34"/>
  <c r="G13" i="34"/>
  <c r="L11" i="35"/>
  <c r="K11" i="35"/>
  <c r="J11" i="35"/>
  <c r="I11" i="35"/>
  <c r="H11" i="35"/>
  <c r="G11" i="35"/>
  <c r="B11" i="35"/>
  <c r="J11" i="24"/>
  <c r="I11" i="24"/>
  <c r="H11" i="24"/>
  <c r="L11" i="24"/>
  <c r="K11" i="24"/>
  <c r="G11" i="24"/>
  <c r="B11" i="29"/>
  <c r="D11" i="29" s="1"/>
  <c r="A115" i="30"/>
  <c r="L62" i="30"/>
  <c r="K62" i="30"/>
  <c r="J62" i="30"/>
  <c r="I62" i="30"/>
  <c r="H62" i="30"/>
  <c r="G62" i="30"/>
  <c r="B62" i="32"/>
  <c r="I11" i="34"/>
  <c r="B62" i="34"/>
  <c r="A64" i="35"/>
  <c r="L62" i="35"/>
  <c r="K62" i="35"/>
  <c r="J62" i="35"/>
  <c r="I62" i="35"/>
  <c r="H62" i="35"/>
  <c r="G62" i="35"/>
  <c r="D62" i="31"/>
  <c r="D63" i="31"/>
  <c r="N62" i="31"/>
  <c r="F62" i="31"/>
  <c r="M62" i="31"/>
  <c r="E62" i="31"/>
  <c r="N11" i="32"/>
  <c r="F11" i="32"/>
  <c r="M11" i="32"/>
  <c r="D11" i="32"/>
  <c r="D12" i="32"/>
  <c r="E11" i="32"/>
  <c r="N11" i="34"/>
  <c r="D12" i="34"/>
  <c r="E11" i="34"/>
  <c r="D11" i="34"/>
  <c r="M11" i="34"/>
  <c r="F11" i="34"/>
  <c r="D9" i="29"/>
  <c r="D10" i="29"/>
  <c r="N9" i="29"/>
  <c r="F9" i="29"/>
  <c r="M9" i="29"/>
  <c r="E9" i="29"/>
  <c r="N11" i="29"/>
  <c r="F11" i="29"/>
  <c r="D63" i="32"/>
  <c r="N62" i="32"/>
  <c r="F62" i="32"/>
  <c r="E62" i="32"/>
  <c r="M62" i="32"/>
  <c r="D62" i="32"/>
  <c r="N9" i="34"/>
  <c r="F9" i="34"/>
  <c r="D9" i="34"/>
  <c r="E9" i="34"/>
  <c r="M9" i="34"/>
  <c r="D10" i="35"/>
  <c r="N9" i="35"/>
  <c r="F9" i="35"/>
  <c r="M9" i="35"/>
  <c r="E9" i="35"/>
  <c r="D9" i="35"/>
  <c r="N62" i="29"/>
  <c r="M62" i="29"/>
  <c r="D9" i="30"/>
  <c r="D10" i="30"/>
  <c r="N9" i="30"/>
  <c r="F9" i="30"/>
  <c r="M9" i="30"/>
  <c r="E9" i="30"/>
  <c r="N62" i="30"/>
  <c r="M62" i="30"/>
  <c r="E62" i="30"/>
  <c r="F62" i="30"/>
  <c r="D63" i="30"/>
  <c r="D62" i="30"/>
  <c r="D9" i="31"/>
  <c r="D10" i="31"/>
  <c r="N9" i="31"/>
  <c r="F9" i="31"/>
  <c r="M9" i="31"/>
  <c r="E9" i="31"/>
  <c r="D12" i="35"/>
  <c r="N11" i="35"/>
  <c r="F11" i="35"/>
  <c r="M11" i="35"/>
  <c r="E11" i="35"/>
  <c r="D11" i="35"/>
  <c r="D11" i="30"/>
  <c r="D12" i="30"/>
  <c r="N11" i="30"/>
  <c r="F11" i="30"/>
  <c r="M11" i="30"/>
  <c r="E11" i="30"/>
  <c r="D11" i="31"/>
  <c r="D12" i="31"/>
  <c r="N11" i="31"/>
  <c r="F11" i="31"/>
  <c r="M11" i="31"/>
  <c r="E11" i="31"/>
  <c r="N9" i="32"/>
  <c r="F9" i="32"/>
  <c r="D10" i="32"/>
  <c r="E9" i="32"/>
  <c r="M9" i="32"/>
  <c r="D9" i="32"/>
  <c r="N13" i="34"/>
  <c r="M13" i="34"/>
  <c r="F13" i="34"/>
  <c r="D14" i="34"/>
  <c r="E13" i="34"/>
  <c r="D13" i="34"/>
  <c r="D63" i="34"/>
  <c r="N62" i="34"/>
  <c r="F62" i="34"/>
  <c r="M62" i="34"/>
  <c r="E62" i="34"/>
  <c r="D62" i="34"/>
  <c r="D63" i="35"/>
  <c r="N62" i="35"/>
  <c r="F62" i="35"/>
  <c r="M62" i="35"/>
  <c r="E62" i="35"/>
  <c r="D62" i="35"/>
  <c r="M9" i="24"/>
  <c r="E9" i="24"/>
  <c r="D9" i="24"/>
  <c r="D10" i="24"/>
  <c r="N9" i="24"/>
  <c r="F9" i="24"/>
  <c r="M62" i="24"/>
  <c r="E62" i="24"/>
  <c r="D62" i="24"/>
  <c r="D63" i="24"/>
  <c r="N62" i="24"/>
  <c r="F62" i="24"/>
  <c r="M11" i="24"/>
  <c r="E11" i="24"/>
  <c r="D11" i="24"/>
  <c r="D12" i="24"/>
  <c r="N11" i="24"/>
  <c r="F11" i="24"/>
  <c r="D10" i="34"/>
  <c r="A13" i="35"/>
  <c r="A66" i="35"/>
  <c r="A115" i="35"/>
  <c r="A15" i="34"/>
  <c r="A168" i="34"/>
  <c r="A117" i="34"/>
  <c r="A15" i="32"/>
  <c r="N209" i="32"/>
  <c r="N156" i="32"/>
  <c r="N103" i="32"/>
  <c r="N50" i="32"/>
  <c r="A64" i="32"/>
  <c r="A168" i="32"/>
  <c r="A13" i="31"/>
  <c r="N209" i="31"/>
  <c r="N156" i="31"/>
  <c r="N103" i="31"/>
  <c r="N50" i="31"/>
  <c r="A64" i="31"/>
  <c r="A168" i="31"/>
  <c r="A117" i="31"/>
  <c r="N209" i="30"/>
  <c r="N156" i="30"/>
  <c r="N103" i="30"/>
  <c r="N50" i="30"/>
  <c r="A15" i="30"/>
  <c r="A64" i="30"/>
  <c r="A168" i="30"/>
  <c r="A117" i="30"/>
  <c r="N209" i="29"/>
  <c r="N156" i="29"/>
  <c r="N103" i="29"/>
  <c r="N50" i="29"/>
  <c r="A15" i="29"/>
  <c r="A168" i="29"/>
  <c r="A117" i="29"/>
  <c r="A64" i="29"/>
  <c r="A15" i="25"/>
  <c r="A13" i="24"/>
  <c r="N209" i="24"/>
  <c r="N156" i="24"/>
  <c r="N50" i="24"/>
  <c r="N103" i="24"/>
  <c r="A168" i="24"/>
  <c r="A117" i="24"/>
  <c r="A66" i="24"/>
  <c r="K209" i="23"/>
  <c r="L209" i="23" s="1"/>
  <c r="I209" i="23"/>
  <c r="H164" i="23"/>
  <c r="D164" i="23"/>
  <c r="D163" i="23"/>
  <c r="D162" i="23"/>
  <c r="D161" i="23"/>
  <c r="E160" i="23"/>
  <c r="D160" i="23"/>
  <c r="K156" i="23"/>
  <c r="L156" i="23" s="1"/>
  <c r="I156" i="23"/>
  <c r="H111" i="23"/>
  <c r="D111" i="23"/>
  <c r="D110" i="23"/>
  <c r="D109" i="23"/>
  <c r="D108" i="23"/>
  <c r="E107" i="23"/>
  <c r="D107" i="23"/>
  <c r="C104" i="23"/>
  <c r="C157" i="23" s="1"/>
  <c r="C210" i="23" s="1"/>
  <c r="A62" i="23"/>
  <c r="A115" i="23" s="1"/>
  <c r="A13" i="23"/>
  <c r="B13" i="23" s="1"/>
  <c r="A11" i="23"/>
  <c r="K103" i="23"/>
  <c r="L103" i="23" s="1"/>
  <c r="I103" i="23"/>
  <c r="H58" i="23"/>
  <c r="D58" i="23"/>
  <c r="D57" i="23"/>
  <c r="D56" i="23"/>
  <c r="D55" i="23"/>
  <c r="E54" i="23"/>
  <c r="D54" i="23"/>
  <c r="K50" i="23"/>
  <c r="L50" i="23" s="1"/>
  <c r="I50" i="23"/>
  <c r="B9" i="23"/>
  <c r="E62" i="29" l="1"/>
  <c r="D63" i="29"/>
  <c r="E11" i="29"/>
  <c r="D12" i="29"/>
  <c r="D62" i="29"/>
  <c r="M11" i="29"/>
  <c r="L115" i="23"/>
  <c r="K115" i="23"/>
  <c r="J115" i="23"/>
  <c r="I115" i="23"/>
  <c r="H115" i="23"/>
  <c r="G115" i="23"/>
  <c r="B115" i="23"/>
  <c r="A168" i="23"/>
  <c r="K66" i="24"/>
  <c r="J66" i="24"/>
  <c r="I66" i="24"/>
  <c r="H66" i="24"/>
  <c r="G66" i="24"/>
  <c r="L66" i="24"/>
  <c r="B66" i="24"/>
  <c r="L15" i="29"/>
  <c r="K15" i="29"/>
  <c r="J15" i="29"/>
  <c r="I15" i="29"/>
  <c r="H15" i="29"/>
  <c r="G15" i="29"/>
  <c r="B15" i="29"/>
  <c r="L168" i="30"/>
  <c r="K168" i="30"/>
  <c r="J168" i="30"/>
  <c r="I168" i="30"/>
  <c r="H168" i="30"/>
  <c r="G168" i="30"/>
  <c r="B168" i="30"/>
  <c r="L168" i="34"/>
  <c r="K168" i="34"/>
  <c r="J168" i="34"/>
  <c r="I168" i="34"/>
  <c r="H168" i="34"/>
  <c r="G168" i="34"/>
  <c r="B168" i="34"/>
  <c r="K117" i="24"/>
  <c r="J117" i="24"/>
  <c r="I117" i="24"/>
  <c r="H117" i="24"/>
  <c r="G117" i="24"/>
  <c r="L117" i="24"/>
  <c r="B117" i="24"/>
  <c r="J13" i="24"/>
  <c r="I13" i="24"/>
  <c r="L13" i="24"/>
  <c r="H13" i="24"/>
  <c r="G13" i="24"/>
  <c r="K13" i="24"/>
  <c r="B13" i="24"/>
  <c r="L64" i="30"/>
  <c r="K64" i="30"/>
  <c r="J64" i="30"/>
  <c r="I64" i="30"/>
  <c r="H64" i="30"/>
  <c r="G64" i="30"/>
  <c r="B64" i="30"/>
  <c r="L117" i="31"/>
  <c r="K117" i="31"/>
  <c r="J117" i="31"/>
  <c r="I117" i="31"/>
  <c r="H117" i="31"/>
  <c r="G117" i="31"/>
  <c r="B117" i="31"/>
  <c r="K168" i="24"/>
  <c r="J168" i="24"/>
  <c r="I168" i="24"/>
  <c r="H168" i="24"/>
  <c r="G168" i="24"/>
  <c r="L168" i="24"/>
  <c r="B168" i="24"/>
  <c r="K15" i="30"/>
  <c r="J15" i="30"/>
  <c r="I15" i="30"/>
  <c r="H15" i="30"/>
  <c r="G15" i="30"/>
  <c r="L15" i="30"/>
  <c r="B15" i="30"/>
  <c r="L168" i="31"/>
  <c r="K168" i="31"/>
  <c r="J168" i="31"/>
  <c r="I168" i="31"/>
  <c r="H168" i="31"/>
  <c r="G168" i="31"/>
  <c r="B168" i="31"/>
  <c r="L13" i="31"/>
  <c r="K13" i="31"/>
  <c r="J13" i="31"/>
  <c r="I13" i="31"/>
  <c r="H13" i="31"/>
  <c r="G13" i="31"/>
  <c r="B13" i="31"/>
  <c r="G15" i="34"/>
  <c r="L15" i="34"/>
  <c r="B15" i="34"/>
  <c r="K15" i="34"/>
  <c r="J15" i="34"/>
  <c r="I15" i="34"/>
  <c r="H15" i="34"/>
  <c r="B11" i="23"/>
  <c r="K11" i="23"/>
  <c r="J11" i="23"/>
  <c r="I11" i="23"/>
  <c r="H11" i="23"/>
  <c r="L11" i="23"/>
  <c r="G11" i="23"/>
  <c r="L64" i="29"/>
  <c r="K64" i="29"/>
  <c r="J64" i="29"/>
  <c r="I64" i="29"/>
  <c r="H64" i="29"/>
  <c r="G64" i="29"/>
  <c r="B64" i="29"/>
  <c r="L64" i="31"/>
  <c r="K64" i="31"/>
  <c r="J64" i="31"/>
  <c r="I64" i="31"/>
  <c r="H64" i="31"/>
  <c r="G64" i="31"/>
  <c r="B64" i="31"/>
  <c r="K168" i="32"/>
  <c r="J168" i="32"/>
  <c r="I168" i="32"/>
  <c r="H168" i="32"/>
  <c r="G168" i="32"/>
  <c r="L168" i="32"/>
  <c r="B168" i="32"/>
  <c r="L115" i="35"/>
  <c r="K115" i="35"/>
  <c r="J115" i="35"/>
  <c r="I115" i="35"/>
  <c r="H115" i="35"/>
  <c r="G115" i="35"/>
  <c r="B115" i="35"/>
  <c r="A15" i="23"/>
  <c r="K13" i="23"/>
  <c r="J13" i="23"/>
  <c r="I13" i="23"/>
  <c r="H13" i="23"/>
  <c r="G13" i="23"/>
  <c r="L13" i="23"/>
  <c r="L117" i="29"/>
  <c r="K117" i="29"/>
  <c r="J117" i="29"/>
  <c r="I117" i="29"/>
  <c r="H117" i="29"/>
  <c r="G117" i="29"/>
  <c r="B117" i="29"/>
  <c r="K64" i="32"/>
  <c r="J64" i="32"/>
  <c r="I64" i="32"/>
  <c r="H64" i="32"/>
  <c r="L64" i="32"/>
  <c r="G64" i="32"/>
  <c r="B64" i="32"/>
  <c r="K15" i="32"/>
  <c r="J15" i="32"/>
  <c r="I15" i="32"/>
  <c r="H15" i="32"/>
  <c r="L15" i="32"/>
  <c r="G15" i="32"/>
  <c r="B15" i="32"/>
  <c r="L66" i="35"/>
  <c r="K66" i="35"/>
  <c r="J66" i="35"/>
  <c r="I66" i="35"/>
  <c r="H66" i="35"/>
  <c r="G66" i="35"/>
  <c r="B66" i="35"/>
  <c r="A64" i="23"/>
  <c r="L62" i="23"/>
  <c r="K62" i="23"/>
  <c r="J62" i="23"/>
  <c r="I62" i="23"/>
  <c r="H62" i="23"/>
  <c r="G62" i="23"/>
  <c r="L168" i="29"/>
  <c r="K168" i="29"/>
  <c r="J168" i="29"/>
  <c r="G168" i="29"/>
  <c r="I168" i="29"/>
  <c r="H168" i="29"/>
  <c r="B168" i="29"/>
  <c r="L117" i="30"/>
  <c r="K117" i="30"/>
  <c r="J117" i="30"/>
  <c r="I117" i="30"/>
  <c r="H117" i="30"/>
  <c r="G117" i="30"/>
  <c r="B117" i="30"/>
  <c r="L117" i="34"/>
  <c r="K117" i="34"/>
  <c r="J117" i="34"/>
  <c r="I117" i="34"/>
  <c r="H117" i="34"/>
  <c r="G117" i="34"/>
  <c r="B117" i="34"/>
  <c r="L13" i="35"/>
  <c r="K13" i="35"/>
  <c r="J13" i="35"/>
  <c r="I13" i="35"/>
  <c r="H13" i="35"/>
  <c r="G13" i="35"/>
  <c r="B13" i="35"/>
  <c r="L64" i="35"/>
  <c r="K64" i="35"/>
  <c r="J64" i="35"/>
  <c r="I64" i="35"/>
  <c r="H64" i="35"/>
  <c r="G64" i="35"/>
  <c r="B64" i="35"/>
  <c r="L13" i="29"/>
  <c r="K13" i="29"/>
  <c r="J13" i="29"/>
  <c r="I13" i="29"/>
  <c r="H13" i="29"/>
  <c r="G13" i="29"/>
  <c r="B13" i="29"/>
  <c r="A66" i="34"/>
  <c r="L64" i="34"/>
  <c r="K64" i="34"/>
  <c r="J64" i="34"/>
  <c r="I64" i="34"/>
  <c r="H64" i="34"/>
  <c r="G64" i="34"/>
  <c r="B64" i="34"/>
  <c r="K64" i="24"/>
  <c r="J64" i="24"/>
  <c r="I64" i="24"/>
  <c r="H64" i="24"/>
  <c r="L64" i="24"/>
  <c r="G64" i="24"/>
  <c r="B64" i="24"/>
  <c r="A117" i="32"/>
  <c r="K115" i="32"/>
  <c r="J115" i="32"/>
  <c r="I115" i="32"/>
  <c r="H115" i="32"/>
  <c r="L115" i="32"/>
  <c r="G115" i="32"/>
  <c r="B115" i="32"/>
  <c r="K13" i="32"/>
  <c r="J13" i="32"/>
  <c r="I13" i="32"/>
  <c r="H13" i="32"/>
  <c r="L13" i="32"/>
  <c r="G13" i="32"/>
  <c r="B13" i="32"/>
  <c r="K115" i="24"/>
  <c r="J115" i="24"/>
  <c r="I115" i="24"/>
  <c r="L115" i="24"/>
  <c r="H115" i="24"/>
  <c r="G115" i="24"/>
  <c r="B115" i="24"/>
  <c r="L115" i="31"/>
  <c r="K115" i="31"/>
  <c r="J115" i="31"/>
  <c r="I115" i="31"/>
  <c r="H115" i="31"/>
  <c r="G115" i="31"/>
  <c r="B115" i="31"/>
  <c r="L115" i="30"/>
  <c r="K115" i="30"/>
  <c r="J115" i="30"/>
  <c r="I115" i="30"/>
  <c r="H115" i="30"/>
  <c r="G115" i="30"/>
  <c r="B115" i="30"/>
  <c r="K13" i="30"/>
  <c r="J13" i="30"/>
  <c r="I13" i="30"/>
  <c r="L13" i="30"/>
  <c r="H13" i="30"/>
  <c r="G13" i="30"/>
  <c r="B13" i="30"/>
  <c r="L115" i="34"/>
  <c r="K115" i="34"/>
  <c r="J115" i="34"/>
  <c r="G115" i="34"/>
  <c r="I115" i="34"/>
  <c r="H115" i="34"/>
  <c r="B115" i="34"/>
  <c r="L115" i="29"/>
  <c r="K115" i="29"/>
  <c r="J115" i="29"/>
  <c r="I115" i="29"/>
  <c r="H115" i="29"/>
  <c r="G115" i="29"/>
  <c r="B115" i="29"/>
  <c r="D14" i="23"/>
  <c r="N13" i="23"/>
  <c r="F13" i="23"/>
  <c r="M13" i="23"/>
  <c r="E13" i="23"/>
  <c r="D13" i="23"/>
  <c r="D116" i="23"/>
  <c r="N115" i="23"/>
  <c r="F115" i="23"/>
  <c r="D115" i="23"/>
  <c r="M115" i="23"/>
  <c r="E115" i="23"/>
  <c r="D10" i="23"/>
  <c r="N9" i="23"/>
  <c r="F9" i="23"/>
  <c r="M9" i="23"/>
  <c r="E9" i="23"/>
  <c r="D9" i="23"/>
  <c r="D12" i="23"/>
  <c r="N11" i="23"/>
  <c r="F11" i="23"/>
  <c r="M11" i="23"/>
  <c r="E11" i="23"/>
  <c r="D11" i="23"/>
  <c r="N50" i="23"/>
  <c r="N209" i="23"/>
  <c r="A15" i="35"/>
  <c r="A168" i="35"/>
  <c r="A117" i="35"/>
  <c r="A68" i="35"/>
  <c r="A170" i="34"/>
  <c r="A17" i="34"/>
  <c r="A119" i="34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B168" i="23"/>
  <c r="N103" i="23"/>
  <c r="N156" i="23"/>
  <c r="A117" i="23"/>
  <c r="B64" i="23"/>
  <c r="B62" i="23"/>
  <c r="A66" i="23"/>
  <c r="B15" i="23"/>
  <c r="A17" i="23"/>
  <c r="E1" i="23"/>
  <c r="D1" i="23"/>
  <c r="L8" i="21"/>
  <c r="L7" i="21"/>
  <c r="H5" i="23"/>
  <c r="D5" i="23"/>
  <c r="D4" i="23"/>
  <c r="D3" i="23"/>
  <c r="D2" i="23"/>
  <c r="K68" i="24" l="1"/>
  <c r="J68" i="24"/>
  <c r="I68" i="24"/>
  <c r="L68" i="24"/>
  <c r="H68" i="24"/>
  <c r="G68" i="24"/>
  <c r="B68" i="24"/>
  <c r="L170" i="30"/>
  <c r="K170" i="30"/>
  <c r="J170" i="30"/>
  <c r="I170" i="30"/>
  <c r="H170" i="30"/>
  <c r="G170" i="30"/>
  <c r="B170" i="30"/>
  <c r="L66" i="31"/>
  <c r="K66" i="31"/>
  <c r="J66" i="31"/>
  <c r="I66" i="31"/>
  <c r="H66" i="31"/>
  <c r="G66" i="31"/>
  <c r="B66" i="31"/>
  <c r="L119" i="34"/>
  <c r="K119" i="34"/>
  <c r="G119" i="34"/>
  <c r="J119" i="34"/>
  <c r="I119" i="34"/>
  <c r="H119" i="34"/>
  <c r="B119" i="34"/>
  <c r="L168" i="35"/>
  <c r="K168" i="35"/>
  <c r="J168" i="35"/>
  <c r="I168" i="35"/>
  <c r="H168" i="35"/>
  <c r="G168" i="35"/>
  <c r="B168" i="35"/>
  <c r="D14" i="30"/>
  <c r="N13" i="30"/>
  <c r="F13" i="30"/>
  <c r="M13" i="30"/>
  <c r="E13" i="30"/>
  <c r="D13" i="30"/>
  <c r="K117" i="32"/>
  <c r="J117" i="32"/>
  <c r="I117" i="32"/>
  <c r="H117" i="32"/>
  <c r="L117" i="32"/>
  <c r="G117" i="32"/>
  <c r="B117" i="32"/>
  <c r="A119" i="32"/>
  <c r="M13" i="35"/>
  <c r="E13" i="35"/>
  <c r="D13" i="35"/>
  <c r="D14" i="35"/>
  <c r="N13" i="35"/>
  <c r="F13" i="35"/>
  <c r="F15" i="32"/>
  <c r="M15" i="32"/>
  <c r="D15" i="32"/>
  <c r="D16" i="32"/>
  <c r="E15" i="32"/>
  <c r="N15" i="32"/>
  <c r="D64" i="31"/>
  <c r="D65" i="31"/>
  <c r="N64" i="31"/>
  <c r="F64" i="31"/>
  <c r="M64" i="31"/>
  <c r="E64" i="31"/>
  <c r="D15" i="30"/>
  <c r="D16" i="30"/>
  <c r="N15" i="30"/>
  <c r="F15" i="30"/>
  <c r="M15" i="30"/>
  <c r="E15" i="30"/>
  <c r="M168" i="34"/>
  <c r="E168" i="34"/>
  <c r="D168" i="34"/>
  <c r="D169" i="34"/>
  <c r="N168" i="34"/>
  <c r="F168" i="34"/>
  <c r="L17" i="34"/>
  <c r="B17" i="34"/>
  <c r="K17" i="34"/>
  <c r="J17" i="34"/>
  <c r="I17" i="34"/>
  <c r="H17" i="34"/>
  <c r="G17" i="34"/>
  <c r="F115" i="30"/>
  <c r="M115" i="30"/>
  <c r="E115" i="30"/>
  <c r="D115" i="30"/>
  <c r="D116" i="30"/>
  <c r="N115" i="30"/>
  <c r="E64" i="24"/>
  <c r="D64" i="24"/>
  <c r="D65" i="24"/>
  <c r="N64" i="24"/>
  <c r="F64" i="24"/>
  <c r="M64" i="24"/>
  <c r="N117" i="34"/>
  <c r="F117" i="34"/>
  <c r="M117" i="34"/>
  <c r="E117" i="34"/>
  <c r="D117" i="34"/>
  <c r="D118" i="34"/>
  <c r="N64" i="32"/>
  <c r="F64" i="32"/>
  <c r="E64" i="32"/>
  <c r="M64" i="32"/>
  <c r="D64" i="32"/>
  <c r="D65" i="32"/>
  <c r="N64" i="29"/>
  <c r="F64" i="29"/>
  <c r="D65" i="29"/>
  <c r="E64" i="29"/>
  <c r="M64" i="29"/>
  <c r="D64" i="29"/>
  <c r="M15" i="34"/>
  <c r="D16" i="34"/>
  <c r="E15" i="34"/>
  <c r="D15" i="34"/>
  <c r="F15" i="34"/>
  <c r="N15" i="34"/>
  <c r="D169" i="24"/>
  <c r="M168" i="24"/>
  <c r="E168" i="24"/>
  <c r="D168" i="24"/>
  <c r="N168" i="24"/>
  <c r="F168" i="24"/>
  <c r="F168" i="30"/>
  <c r="M168" i="30"/>
  <c r="E168" i="30"/>
  <c r="D168" i="30"/>
  <c r="D169" i="30"/>
  <c r="N168" i="30"/>
  <c r="L17" i="29"/>
  <c r="K17" i="29"/>
  <c r="J17" i="29"/>
  <c r="I17" i="29"/>
  <c r="H17" i="29"/>
  <c r="G17" i="29"/>
  <c r="B17" i="29"/>
  <c r="F115" i="31"/>
  <c r="M115" i="31"/>
  <c r="E115" i="31"/>
  <c r="D115" i="31"/>
  <c r="D116" i="31"/>
  <c r="N115" i="31"/>
  <c r="D65" i="34"/>
  <c r="N64" i="34"/>
  <c r="F64" i="34"/>
  <c r="M64" i="34"/>
  <c r="E64" i="34"/>
  <c r="D64" i="34"/>
  <c r="E117" i="30"/>
  <c r="D117" i="30"/>
  <c r="D118" i="30"/>
  <c r="N117" i="30"/>
  <c r="F117" i="30"/>
  <c r="M117" i="30"/>
  <c r="N117" i="29"/>
  <c r="F117" i="29"/>
  <c r="M117" i="29"/>
  <c r="E117" i="29"/>
  <c r="D118" i="29"/>
  <c r="D117" i="29"/>
  <c r="D117" i="31"/>
  <c r="D118" i="31"/>
  <c r="N117" i="31"/>
  <c r="F117" i="31"/>
  <c r="M117" i="31"/>
  <c r="E117" i="31"/>
  <c r="F15" i="29"/>
  <c r="M15" i="29"/>
  <c r="E15" i="29"/>
  <c r="D15" i="29"/>
  <c r="D16" i="29"/>
  <c r="N15" i="29"/>
  <c r="L66" i="23"/>
  <c r="K66" i="23"/>
  <c r="J66" i="23"/>
  <c r="I66" i="23"/>
  <c r="H66" i="23"/>
  <c r="G66" i="23"/>
  <c r="K17" i="30"/>
  <c r="J17" i="30"/>
  <c r="I17" i="30"/>
  <c r="L17" i="30"/>
  <c r="H17" i="30"/>
  <c r="G17" i="30"/>
  <c r="B17" i="30"/>
  <c r="L66" i="30"/>
  <c r="K66" i="30"/>
  <c r="J66" i="30"/>
  <c r="I66" i="30"/>
  <c r="H66" i="30"/>
  <c r="G66" i="30"/>
  <c r="B66" i="30"/>
  <c r="L119" i="29"/>
  <c r="K119" i="29"/>
  <c r="J119" i="29"/>
  <c r="I119" i="29"/>
  <c r="H119" i="29"/>
  <c r="G119" i="29"/>
  <c r="B119" i="29"/>
  <c r="K17" i="32"/>
  <c r="J17" i="32"/>
  <c r="I17" i="32"/>
  <c r="H17" i="32"/>
  <c r="L17" i="32"/>
  <c r="G17" i="32"/>
  <c r="B17" i="32"/>
  <c r="D116" i="24"/>
  <c r="E115" i="24"/>
  <c r="D115" i="24"/>
  <c r="N115" i="24"/>
  <c r="F115" i="24"/>
  <c r="M115" i="24"/>
  <c r="L66" i="34"/>
  <c r="K66" i="34"/>
  <c r="J66" i="34"/>
  <c r="I66" i="34"/>
  <c r="G66" i="34"/>
  <c r="H66" i="34"/>
  <c r="B66" i="34"/>
  <c r="A68" i="34"/>
  <c r="N168" i="29"/>
  <c r="F168" i="29"/>
  <c r="M168" i="29"/>
  <c r="E168" i="29"/>
  <c r="D168" i="29"/>
  <c r="D169" i="29"/>
  <c r="K15" i="23"/>
  <c r="J15" i="23"/>
  <c r="I15" i="23"/>
  <c r="H15" i="23"/>
  <c r="L15" i="23"/>
  <c r="G15" i="23"/>
  <c r="E64" i="30"/>
  <c r="D64" i="30"/>
  <c r="D65" i="30"/>
  <c r="N64" i="30"/>
  <c r="F64" i="30"/>
  <c r="M64" i="30"/>
  <c r="E66" i="24"/>
  <c r="D66" i="24"/>
  <c r="D67" i="24"/>
  <c r="N66" i="24"/>
  <c r="F66" i="24"/>
  <c r="M66" i="24"/>
  <c r="L15" i="35"/>
  <c r="K15" i="35"/>
  <c r="J15" i="35"/>
  <c r="I15" i="35"/>
  <c r="H15" i="35"/>
  <c r="G15" i="35"/>
  <c r="B15" i="35"/>
  <c r="L170" i="23"/>
  <c r="K170" i="23"/>
  <c r="J170" i="23"/>
  <c r="I170" i="23"/>
  <c r="H170" i="23"/>
  <c r="G170" i="23"/>
  <c r="K170" i="32"/>
  <c r="J170" i="32"/>
  <c r="I170" i="32"/>
  <c r="H170" i="32"/>
  <c r="G170" i="32"/>
  <c r="L170" i="32"/>
  <c r="B170" i="32"/>
  <c r="K119" i="24"/>
  <c r="J119" i="24"/>
  <c r="I119" i="24"/>
  <c r="H119" i="24"/>
  <c r="L119" i="24"/>
  <c r="G119" i="24"/>
  <c r="B119" i="24"/>
  <c r="L119" i="30"/>
  <c r="K119" i="30"/>
  <c r="J119" i="30"/>
  <c r="I119" i="30"/>
  <c r="H119" i="30"/>
  <c r="G119" i="30"/>
  <c r="B119" i="30"/>
  <c r="L170" i="34"/>
  <c r="K170" i="34"/>
  <c r="G170" i="34"/>
  <c r="J170" i="34"/>
  <c r="I170" i="34"/>
  <c r="H170" i="34"/>
  <c r="B170" i="34"/>
  <c r="L117" i="23"/>
  <c r="K117" i="23"/>
  <c r="J117" i="23"/>
  <c r="I117" i="23"/>
  <c r="H117" i="23"/>
  <c r="G117" i="23"/>
  <c r="J15" i="24"/>
  <c r="I15" i="24"/>
  <c r="K15" i="24"/>
  <c r="H15" i="24"/>
  <c r="G15" i="24"/>
  <c r="L15" i="24"/>
  <c r="B15" i="24"/>
  <c r="L170" i="29"/>
  <c r="K170" i="29"/>
  <c r="J170" i="29"/>
  <c r="I170" i="29"/>
  <c r="H170" i="29"/>
  <c r="G170" i="29"/>
  <c r="B170" i="29"/>
  <c r="L170" i="31"/>
  <c r="K170" i="31"/>
  <c r="J170" i="31"/>
  <c r="I170" i="31"/>
  <c r="H170" i="31"/>
  <c r="G170" i="31"/>
  <c r="B170" i="31"/>
  <c r="K66" i="32"/>
  <c r="J66" i="32"/>
  <c r="I66" i="32"/>
  <c r="H66" i="32"/>
  <c r="L66" i="32"/>
  <c r="G66" i="32"/>
  <c r="B66" i="32"/>
  <c r="L68" i="35"/>
  <c r="K68" i="35"/>
  <c r="J68" i="35"/>
  <c r="I68" i="35"/>
  <c r="H68" i="35"/>
  <c r="G68" i="35"/>
  <c r="B68" i="35"/>
  <c r="F115" i="29"/>
  <c r="M115" i="29"/>
  <c r="E115" i="29"/>
  <c r="D116" i="29"/>
  <c r="D115" i="29"/>
  <c r="N115" i="29"/>
  <c r="N13" i="32"/>
  <c r="F13" i="32"/>
  <c r="D13" i="32"/>
  <c r="D14" i="32"/>
  <c r="E13" i="32"/>
  <c r="M13" i="32"/>
  <c r="F13" i="29"/>
  <c r="M13" i="29"/>
  <c r="E13" i="29"/>
  <c r="D13" i="29"/>
  <c r="D14" i="29"/>
  <c r="N13" i="29"/>
  <c r="L64" i="23"/>
  <c r="K64" i="23"/>
  <c r="J64" i="23"/>
  <c r="I64" i="23"/>
  <c r="H64" i="23"/>
  <c r="G64" i="23"/>
  <c r="F115" i="35"/>
  <c r="D116" i="35"/>
  <c r="E115" i="35"/>
  <c r="M115" i="35"/>
  <c r="D115" i="35"/>
  <c r="N115" i="35"/>
  <c r="D13" i="31"/>
  <c r="D14" i="31"/>
  <c r="N13" i="31"/>
  <c r="F13" i="31"/>
  <c r="M13" i="31"/>
  <c r="E13" i="31"/>
  <c r="D14" i="24"/>
  <c r="N13" i="24"/>
  <c r="F13" i="24"/>
  <c r="M13" i="24"/>
  <c r="E13" i="24"/>
  <c r="D13" i="24"/>
  <c r="L168" i="23"/>
  <c r="K168" i="23"/>
  <c r="J168" i="23"/>
  <c r="I168" i="23"/>
  <c r="H168" i="23"/>
  <c r="G168" i="23"/>
  <c r="L119" i="31"/>
  <c r="K119" i="31"/>
  <c r="J119" i="31"/>
  <c r="I119" i="31"/>
  <c r="H119" i="31"/>
  <c r="G119" i="31"/>
  <c r="B119" i="31"/>
  <c r="K17" i="23"/>
  <c r="J17" i="23"/>
  <c r="I17" i="23"/>
  <c r="H17" i="23"/>
  <c r="L17" i="23"/>
  <c r="G17" i="23"/>
  <c r="K170" i="24"/>
  <c r="J170" i="24"/>
  <c r="I170" i="24"/>
  <c r="H170" i="24"/>
  <c r="L170" i="24"/>
  <c r="G170" i="24"/>
  <c r="B170" i="24"/>
  <c r="L66" i="29"/>
  <c r="K66" i="29"/>
  <c r="J66" i="29"/>
  <c r="I66" i="29"/>
  <c r="H66" i="29"/>
  <c r="G66" i="29"/>
  <c r="B66" i="29"/>
  <c r="L15" i="31"/>
  <c r="K15" i="31"/>
  <c r="J15" i="31"/>
  <c r="I15" i="31"/>
  <c r="H15" i="31"/>
  <c r="G15" i="31"/>
  <c r="B15" i="31"/>
  <c r="L117" i="35"/>
  <c r="K117" i="35"/>
  <c r="J117" i="35"/>
  <c r="I117" i="35"/>
  <c r="H117" i="35"/>
  <c r="G117" i="35"/>
  <c r="B117" i="35"/>
  <c r="N115" i="34"/>
  <c r="F115" i="34"/>
  <c r="M115" i="34"/>
  <c r="E115" i="34"/>
  <c r="D115" i="34"/>
  <c r="D116" i="34"/>
  <c r="D116" i="32"/>
  <c r="N115" i="32"/>
  <c r="F115" i="32"/>
  <c r="M115" i="32"/>
  <c r="E115" i="32"/>
  <c r="D115" i="32"/>
  <c r="D65" i="35"/>
  <c r="N64" i="35"/>
  <c r="F64" i="35"/>
  <c r="M64" i="35"/>
  <c r="E64" i="35"/>
  <c r="D64" i="35"/>
  <c r="N66" i="35"/>
  <c r="F66" i="35"/>
  <c r="M66" i="35"/>
  <c r="E66" i="35"/>
  <c r="D66" i="35"/>
  <c r="D67" i="35"/>
  <c r="D169" i="32"/>
  <c r="N168" i="32"/>
  <c r="F168" i="32"/>
  <c r="M168" i="32"/>
  <c r="E168" i="32"/>
  <c r="D168" i="32"/>
  <c r="D168" i="31"/>
  <c r="D169" i="31"/>
  <c r="N168" i="31"/>
  <c r="M168" i="31"/>
  <c r="F168" i="31"/>
  <c r="E168" i="31"/>
  <c r="N117" i="24"/>
  <c r="F117" i="24"/>
  <c r="M117" i="24"/>
  <c r="E117" i="24"/>
  <c r="D117" i="24"/>
  <c r="D118" i="24"/>
  <c r="D169" i="23"/>
  <c r="N168" i="23"/>
  <c r="F168" i="23"/>
  <c r="M168" i="23"/>
  <c r="E168" i="23"/>
  <c r="D168" i="23"/>
  <c r="D16" i="23"/>
  <c r="N15" i="23"/>
  <c r="F15" i="23"/>
  <c r="M15" i="23"/>
  <c r="E15" i="23"/>
  <c r="D15" i="23"/>
  <c r="D63" i="23"/>
  <c r="N62" i="23"/>
  <c r="F62" i="23"/>
  <c r="M62" i="23"/>
  <c r="E62" i="23"/>
  <c r="D62" i="23"/>
  <c r="D65" i="23"/>
  <c r="N64" i="23"/>
  <c r="F64" i="23"/>
  <c r="M64" i="23"/>
  <c r="E64" i="23"/>
  <c r="D64" i="23"/>
  <c r="I103" i="34"/>
  <c r="I103" i="35"/>
  <c r="I209" i="34"/>
  <c r="I156" i="35"/>
  <c r="I50" i="35"/>
  <c r="I50" i="34"/>
  <c r="I209" i="35"/>
  <c r="I156" i="34"/>
  <c r="A119" i="35"/>
  <c r="A70" i="35"/>
  <c r="A17" i="35"/>
  <c r="A170" i="35"/>
  <c r="A172" i="34"/>
  <c r="A121" i="34"/>
  <c r="A19" i="34"/>
  <c r="A68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B170" i="23"/>
  <c r="A119" i="23"/>
  <c r="B117" i="23"/>
  <c r="A68" i="23"/>
  <c r="B66" i="23"/>
  <c r="A19" i="23"/>
  <c r="B17" i="23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L68" i="23" l="1"/>
  <c r="K68" i="23"/>
  <c r="J68" i="23"/>
  <c r="I68" i="23"/>
  <c r="H68" i="23"/>
  <c r="G68" i="23"/>
  <c r="K70" i="24"/>
  <c r="J70" i="24"/>
  <c r="I70" i="24"/>
  <c r="H70" i="24"/>
  <c r="L70" i="24"/>
  <c r="G70" i="24"/>
  <c r="B70" i="24"/>
  <c r="L68" i="29"/>
  <c r="K68" i="29"/>
  <c r="J68" i="29"/>
  <c r="I68" i="29"/>
  <c r="H68" i="29"/>
  <c r="G68" i="29"/>
  <c r="B68" i="29"/>
  <c r="L121" i="31"/>
  <c r="K121" i="31"/>
  <c r="J121" i="31"/>
  <c r="I121" i="31"/>
  <c r="H121" i="31"/>
  <c r="G121" i="31"/>
  <c r="B121" i="31"/>
  <c r="L170" i="35"/>
  <c r="K170" i="35"/>
  <c r="J170" i="35"/>
  <c r="I170" i="35"/>
  <c r="H170" i="35"/>
  <c r="G170" i="35"/>
  <c r="B170" i="35"/>
  <c r="F117" i="35"/>
  <c r="M117" i="35"/>
  <c r="N117" i="35"/>
  <c r="D117" i="35"/>
  <c r="D118" i="35"/>
  <c r="E117" i="35"/>
  <c r="M66" i="32"/>
  <c r="D66" i="32"/>
  <c r="E66" i="32"/>
  <c r="D67" i="32"/>
  <c r="N66" i="32"/>
  <c r="F66" i="32"/>
  <c r="N119" i="24"/>
  <c r="F119" i="24"/>
  <c r="M119" i="24"/>
  <c r="E119" i="24"/>
  <c r="D119" i="24"/>
  <c r="D120" i="24"/>
  <c r="E119" i="29"/>
  <c r="D120" i="29"/>
  <c r="D119" i="29"/>
  <c r="N119" i="29"/>
  <c r="F119" i="29"/>
  <c r="M119" i="29"/>
  <c r="D118" i="32"/>
  <c r="F117" i="32"/>
  <c r="M117" i="32"/>
  <c r="E117" i="32"/>
  <c r="D117" i="32"/>
  <c r="N117" i="32"/>
  <c r="J17" i="24"/>
  <c r="I17" i="24"/>
  <c r="H17" i="24"/>
  <c r="L17" i="24"/>
  <c r="K17" i="24"/>
  <c r="G17" i="24"/>
  <c r="B17" i="24"/>
  <c r="L19" i="29"/>
  <c r="K19" i="29"/>
  <c r="J19" i="29"/>
  <c r="I19" i="29"/>
  <c r="H19" i="29"/>
  <c r="G19" i="29"/>
  <c r="B19" i="29"/>
  <c r="L68" i="31"/>
  <c r="K68" i="31"/>
  <c r="J68" i="31"/>
  <c r="I68" i="31"/>
  <c r="H68" i="31"/>
  <c r="G68" i="31"/>
  <c r="B68" i="31"/>
  <c r="K68" i="32"/>
  <c r="J68" i="32"/>
  <c r="I68" i="32"/>
  <c r="H68" i="32"/>
  <c r="L68" i="32"/>
  <c r="G68" i="32"/>
  <c r="B68" i="32"/>
  <c r="L17" i="35"/>
  <c r="K17" i="35"/>
  <c r="J17" i="35"/>
  <c r="I17" i="35"/>
  <c r="H17" i="35"/>
  <c r="G17" i="35"/>
  <c r="B17" i="35"/>
  <c r="D15" i="31"/>
  <c r="D16" i="31"/>
  <c r="N15" i="31"/>
  <c r="F15" i="31"/>
  <c r="M15" i="31"/>
  <c r="E15" i="31"/>
  <c r="D171" i="31"/>
  <c r="N170" i="31"/>
  <c r="F170" i="31"/>
  <c r="M170" i="31"/>
  <c r="E170" i="31"/>
  <c r="D170" i="31"/>
  <c r="F170" i="32"/>
  <c r="M170" i="32"/>
  <c r="E170" i="32"/>
  <c r="D170" i="32"/>
  <c r="D171" i="32"/>
  <c r="N170" i="32"/>
  <c r="N66" i="30"/>
  <c r="F66" i="30"/>
  <c r="M66" i="30"/>
  <c r="E66" i="30"/>
  <c r="D66" i="30"/>
  <c r="D67" i="30"/>
  <c r="E168" i="35"/>
  <c r="M168" i="35"/>
  <c r="D168" i="35"/>
  <c r="N168" i="35"/>
  <c r="F168" i="35"/>
  <c r="D169" i="35"/>
  <c r="L119" i="23"/>
  <c r="K119" i="23"/>
  <c r="J119" i="23"/>
  <c r="I119" i="23"/>
  <c r="H119" i="23"/>
  <c r="G119" i="23"/>
  <c r="K172" i="24"/>
  <c r="J172" i="24"/>
  <c r="I172" i="24"/>
  <c r="L172" i="24"/>
  <c r="H172" i="24"/>
  <c r="G172" i="24"/>
  <c r="B172" i="24"/>
  <c r="L68" i="30"/>
  <c r="K68" i="30"/>
  <c r="J68" i="30"/>
  <c r="I68" i="30"/>
  <c r="H68" i="30"/>
  <c r="G68" i="30"/>
  <c r="B68" i="30"/>
  <c r="L17" i="31"/>
  <c r="K17" i="31"/>
  <c r="J17" i="31"/>
  <c r="I17" i="31"/>
  <c r="H17" i="31"/>
  <c r="G17" i="31"/>
  <c r="B17" i="31"/>
  <c r="K19" i="34"/>
  <c r="J19" i="34"/>
  <c r="I19" i="34"/>
  <c r="H19" i="34"/>
  <c r="G19" i="34"/>
  <c r="L19" i="34"/>
  <c r="B19" i="34"/>
  <c r="L70" i="35"/>
  <c r="K70" i="35"/>
  <c r="J70" i="35"/>
  <c r="I70" i="35"/>
  <c r="H70" i="35"/>
  <c r="G70" i="35"/>
  <c r="B70" i="35"/>
  <c r="E66" i="29"/>
  <c r="M66" i="29"/>
  <c r="D66" i="29"/>
  <c r="N66" i="29"/>
  <c r="F66" i="29"/>
  <c r="D67" i="29"/>
  <c r="N170" i="29"/>
  <c r="F170" i="29"/>
  <c r="M170" i="29"/>
  <c r="E170" i="29"/>
  <c r="D170" i="29"/>
  <c r="D171" i="29"/>
  <c r="D16" i="35"/>
  <c r="N15" i="35"/>
  <c r="F15" i="35"/>
  <c r="M15" i="35"/>
  <c r="E15" i="35"/>
  <c r="D15" i="35"/>
  <c r="D18" i="30"/>
  <c r="N17" i="30"/>
  <c r="F17" i="30"/>
  <c r="M17" i="30"/>
  <c r="E17" i="30"/>
  <c r="D17" i="30"/>
  <c r="M119" i="34"/>
  <c r="E119" i="34"/>
  <c r="D119" i="34"/>
  <c r="D120" i="34"/>
  <c r="N119" i="34"/>
  <c r="F119" i="34"/>
  <c r="L19" i="30"/>
  <c r="I19" i="30"/>
  <c r="K19" i="30"/>
  <c r="J19" i="30"/>
  <c r="H19" i="30"/>
  <c r="G19" i="30"/>
  <c r="B19" i="30"/>
  <c r="L172" i="31"/>
  <c r="K172" i="31"/>
  <c r="J172" i="31"/>
  <c r="I172" i="31"/>
  <c r="H172" i="31"/>
  <c r="G172" i="31"/>
  <c r="B172" i="31"/>
  <c r="L121" i="34"/>
  <c r="K121" i="34"/>
  <c r="J121" i="34"/>
  <c r="G121" i="34"/>
  <c r="I121" i="34"/>
  <c r="H121" i="34"/>
  <c r="B121" i="34"/>
  <c r="L119" i="35"/>
  <c r="K119" i="35"/>
  <c r="J119" i="35"/>
  <c r="I119" i="35"/>
  <c r="H119" i="35"/>
  <c r="G119" i="35"/>
  <c r="B119" i="35"/>
  <c r="N170" i="24"/>
  <c r="F170" i="24"/>
  <c r="M170" i="24"/>
  <c r="E170" i="24"/>
  <c r="D170" i="24"/>
  <c r="D171" i="24"/>
  <c r="E15" i="24"/>
  <c r="D15" i="24"/>
  <c r="D16" i="24"/>
  <c r="N15" i="24"/>
  <c r="F15" i="24"/>
  <c r="M15" i="24"/>
  <c r="L68" i="34"/>
  <c r="K68" i="34"/>
  <c r="J68" i="34"/>
  <c r="G68" i="34"/>
  <c r="I68" i="34"/>
  <c r="H68" i="34"/>
  <c r="B68" i="34"/>
  <c r="A70" i="34"/>
  <c r="D18" i="29"/>
  <c r="D17" i="29"/>
  <c r="M17" i="29"/>
  <c r="E17" i="29"/>
  <c r="N17" i="29"/>
  <c r="F17" i="29"/>
  <c r="F17" i="34"/>
  <c r="N17" i="34"/>
  <c r="D18" i="34"/>
  <c r="E17" i="34"/>
  <c r="M17" i="34"/>
  <c r="D17" i="34"/>
  <c r="D67" i="31"/>
  <c r="N66" i="31"/>
  <c r="F66" i="31"/>
  <c r="M66" i="31"/>
  <c r="E66" i="31"/>
  <c r="D66" i="31"/>
  <c r="K19" i="23"/>
  <c r="J19" i="23"/>
  <c r="I19" i="23"/>
  <c r="H19" i="23"/>
  <c r="G19" i="23"/>
  <c r="L19" i="23"/>
  <c r="L172" i="23"/>
  <c r="K172" i="23"/>
  <c r="J172" i="23"/>
  <c r="I172" i="23"/>
  <c r="H172" i="23"/>
  <c r="G172" i="23"/>
  <c r="L121" i="29"/>
  <c r="K121" i="29"/>
  <c r="J121" i="29"/>
  <c r="I121" i="29"/>
  <c r="H121" i="29"/>
  <c r="G121" i="29"/>
  <c r="B121" i="29"/>
  <c r="L121" i="30"/>
  <c r="K121" i="30"/>
  <c r="J121" i="30"/>
  <c r="I121" i="30"/>
  <c r="H121" i="30"/>
  <c r="G121" i="30"/>
  <c r="B121" i="30"/>
  <c r="K19" i="32"/>
  <c r="J19" i="32"/>
  <c r="I19" i="32"/>
  <c r="H19" i="32"/>
  <c r="L19" i="32"/>
  <c r="G19" i="32"/>
  <c r="B19" i="32"/>
  <c r="L172" i="34"/>
  <c r="K172" i="34"/>
  <c r="J172" i="34"/>
  <c r="I172" i="34"/>
  <c r="H172" i="34"/>
  <c r="G172" i="34"/>
  <c r="B172" i="34"/>
  <c r="D119" i="31"/>
  <c r="D120" i="31"/>
  <c r="N119" i="31"/>
  <c r="F119" i="31"/>
  <c r="M119" i="31"/>
  <c r="E119" i="31"/>
  <c r="D171" i="34"/>
  <c r="N170" i="34"/>
  <c r="F170" i="34"/>
  <c r="M170" i="34"/>
  <c r="E170" i="34"/>
  <c r="D170" i="34"/>
  <c r="N66" i="34"/>
  <c r="D66" i="34"/>
  <c r="D67" i="34"/>
  <c r="F66" i="34"/>
  <c r="M66" i="34"/>
  <c r="E66" i="34"/>
  <c r="E170" i="30"/>
  <c r="D170" i="30"/>
  <c r="D171" i="30"/>
  <c r="N170" i="30"/>
  <c r="F170" i="30"/>
  <c r="M170" i="30"/>
  <c r="J121" i="24"/>
  <c r="I121" i="24"/>
  <c r="H121" i="24"/>
  <c r="G121" i="24"/>
  <c r="L121" i="24"/>
  <c r="K121" i="24"/>
  <c r="B121" i="24"/>
  <c r="L172" i="29"/>
  <c r="K172" i="29"/>
  <c r="J172" i="29"/>
  <c r="I172" i="29"/>
  <c r="G172" i="29"/>
  <c r="H172" i="29"/>
  <c r="B172" i="29"/>
  <c r="L172" i="30"/>
  <c r="K172" i="30"/>
  <c r="J172" i="30"/>
  <c r="I172" i="30"/>
  <c r="H172" i="30"/>
  <c r="G172" i="30"/>
  <c r="B172" i="30"/>
  <c r="K172" i="32"/>
  <c r="J172" i="32"/>
  <c r="I172" i="32"/>
  <c r="H172" i="32"/>
  <c r="G172" i="32"/>
  <c r="L172" i="32"/>
  <c r="B172" i="32"/>
  <c r="N68" i="35"/>
  <c r="F68" i="35"/>
  <c r="D69" i="35"/>
  <c r="E68" i="35"/>
  <c r="D68" i="35"/>
  <c r="M68" i="35"/>
  <c r="F119" i="30"/>
  <c r="M119" i="30"/>
  <c r="E119" i="30"/>
  <c r="D119" i="30"/>
  <c r="D120" i="30"/>
  <c r="N119" i="30"/>
  <c r="E17" i="32"/>
  <c r="M17" i="32"/>
  <c r="D17" i="32"/>
  <c r="N17" i="32"/>
  <c r="F17" i="32"/>
  <c r="D18" i="32"/>
  <c r="K119" i="32"/>
  <c r="J119" i="32"/>
  <c r="I119" i="32"/>
  <c r="H119" i="32"/>
  <c r="L119" i="32"/>
  <c r="G119" i="32"/>
  <c r="B119" i="32"/>
  <c r="A121" i="32"/>
  <c r="E68" i="24"/>
  <c r="D68" i="24"/>
  <c r="D69" i="24"/>
  <c r="N68" i="24"/>
  <c r="F68" i="24"/>
  <c r="M68" i="24"/>
  <c r="D118" i="23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N156" i="34"/>
  <c r="N209" i="34"/>
  <c r="N103" i="34"/>
  <c r="N50" i="34"/>
  <c r="N209" i="35"/>
  <c r="N156" i="35"/>
  <c r="N103" i="35"/>
  <c r="N50" i="35"/>
  <c r="A172" i="35"/>
  <c r="A19" i="35"/>
  <c r="A121" i="35"/>
  <c r="A72" i="35"/>
  <c r="A21" i="34"/>
  <c r="A123" i="34"/>
  <c r="A174" i="34"/>
  <c r="A174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B172" i="23"/>
  <c r="A174" i="23"/>
  <c r="B119" i="23"/>
  <c r="A121" i="23"/>
  <c r="B68" i="23"/>
  <c r="A70" i="23"/>
  <c r="B19" i="23"/>
  <c r="A21" i="23"/>
  <c r="K123" i="24" l="1"/>
  <c r="J123" i="24"/>
  <c r="I123" i="24"/>
  <c r="L123" i="24"/>
  <c r="H123" i="24"/>
  <c r="G123" i="24"/>
  <c r="B123" i="24"/>
  <c r="K72" i="24"/>
  <c r="J72" i="24"/>
  <c r="I72" i="24"/>
  <c r="H72" i="24"/>
  <c r="G72" i="24"/>
  <c r="L72" i="24"/>
  <c r="B72" i="24"/>
  <c r="L174" i="29"/>
  <c r="K174" i="29"/>
  <c r="J174" i="29"/>
  <c r="G174" i="29"/>
  <c r="I174" i="29"/>
  <c r="H174" i="29"/>
  <c r="B174" i="29"/>
  <c r="L174" i="31"/>
  <c r="K174" i="31"/>
  <c r="J174" i="31"/>
  <c r="I174" i="31"/>
  <c r="H174" i="31"/>
  <c r="G174" i="31"/>
  <c r="B174" i="31"/>
  <c r="L72" i="35"/>
  <c r="K72" i="35"/>
  <c r="J72" i="35"/>
  <c r="I72" i="35"/>
  <c r="H72" i="35"/>
  <c r="G72" i="35"/>
  <c r="B72" i="35"/>
  <c r="K121" i="32"/>
  <c r="J121" i="32"/>
  <c r="I121" i="32"/>
  <c r="H121" i="32"/>
  <c r="L121" i="32"/>
  <c r="G121" i="32"/>
  <c r="B121" i="32"/>
  <c r="A123" i="32"/>
  <c r="N172" i="34"/>
  <c r="F172" i="34"/>
  <c r="M172" i="34"/>
  <c r="E172" i="34"/>
  <c r="D172" i="34"/>
  <c r="D173" i="34"/>
  <c r="E119" i="35"/>
  <c r="M119" i="35"/>
  <c r="D119" i="35"/>
  <c r="N119" i="35"/>
  <c r="F119" i="35"/>
  <c r="D120" i="35"/>
  <c r="D18" i="31"/>
  <c r="N17" i="31"/>
  <c r="F17" i="31"/>
  <c r="M17" i="31"/>
  <c r="E17" i="31"/>
  <c r="D17" i="31"/>
  <c r="D19" i="29"/>
  <c r="D20" i="29"/>
  <c r="N19" i="29"/>
  <c r="F19" i="29"/>
  <c r="M19" i="29"/>
  <c r="E19" i="29"/>
  <c r="L121" i="23"/>
  <c r="K121" i="23"/>
  <c r="J121" i="23"/>
  <c r="I121" i="23"/>
  <c r="H121" i="23"/>
  <c r="G121" i="23"/>
  <c r="L70" i="29"/>
  <c r="K70" i="29"/>
  <c r="J70" i="29"/>
  <c r="I70" i="29"/>
  <c r="H70" i="29"/>
  <c r="G70" i="29"/>
  <c r="B70" i="29"/>
  <c r="L19" i="31"/>
  <c r="K19" i="31"/>
  <c r="J19" i="31"/>
  <c r="I19" i="31"/>
  <c r="H19" i="31"/>
  <c r="G19" i="31"/>
  <c r="B19" i="31"/>
  <c r="K174" i="32"/>
  <c r="J174" i="32"/>
  <c r="I174" i="32"/>
  <c r="H174" i="32"/>
  <c r="G174" i="32"/>
  <c r="L174" i="32"/>
  <c r="B174" i="32"/>
  <c r="L121" i="35"/>
  <c r="K121" i="35"/>
  <c r="J121" i="35"/>
  <c r="I121" i="35"/>
  <c r="H121" i="35"/>
  <c r="G121" i="35"/>
  <c r="B121" i="35"/>
  <c r="N119" i="32"/>
  <c r="F119" i="32"/>
  <c r="M119" i="32"/>
  <c r="E119" i="32"/>
  <c r="D119" i="32"/>
  <c r="D120" i="32"/>
  <c r="N19" i="32"/>
  <c r="F19" i="32"/>
  <c r="M19" i="32"/>
  <c r="D19" i="32"/>
  <c r="D20" i="32"/>
  <c r="E19" i="32"/>
  <c r="D122" i="34"/>
  <c r="N121" i="34"/>
  <c r="F121" i="34"/>
  <c r="M121" i="34"/>
  <c r="E121" i="34"/>
  <c r="D121" i="34"/>
  <c r="N68" i="30"/>
  <c r="F68" i="30"/>
  <c r="M68" i="30"/>
  <c r="E68" i="30"/>
  <c r="D68" i="30"/>
  <c r="D69" i="30"/>
  <c r="D18" i="24"/>
  <c r="N17" i="24"/>
  <c r="F17" i="24"/>
  <c r="M17" i="24"/>
  <c r="E17" i="24"/>
  <c r="D17" i="24"/>
  <c r="K174" i="24"/>
  <c r="J174" i="24"/>
  <c r="I174" i="24"/>
  <c r="H174" i="24"/>
  <c r="L174" i="24"/>
  <c r="G174" i="24"/>
  <c r="B174" i="24"/>
  <c r="D172" i="32"/>
  <c r="D173" i="32"/>
  <c r="N172" i="32"/>
  <c r="F172" i="32"/>
  <c r="M172" i="32"/>
  <c r="E172" i="32"/>
  <c r="N121" i="30"/>
  <c r="F121" i="30"/>
  <c r="M121" i="30"/>
  <c r="E121" i="30"/>
  <c r="D121" i="30"/>
  <c r="D122" i="30"/>
  <c r="F172" i="31"/>
  <c r="M172" i="31"/>
  <c r="E172" i="31"/>
  <c r="D172" i="31"/>
  <c r="D173" i="31"/>
  <c r="N172" i="31"/>
  <c r="N172" i="24"/>
  <c r="F172" i="24"/>
  <c r="M172" i="24"/>
  <c r="E172" i="24"/>
  <c r="D172" i="24"/>
  <c r="D173" i="24"/>
  <c r="N170" i="35"/>
  <c r="F170" i="35"/>
  <c r="M170" i="35"/>
  <c r="D170" i="35"/>
  <c r="D171" i="35"/>
  <c r="E170" i="35"/>
  <c r="L174" i="34"/>
  <c r="K174" i="34"/>
  <c r="J174" i="34"/>
  <c r="G174" i="34"/>
  <c r="I174" i="34"/>
  <c r="H174" i="34"/>
  <c r="B174" i="34"/>
  <c r="L123" i="30"/>
  <c r="K123" i="30"/>
  <c r="J123" i="30"/>
  <c r="I123" i="30"/>
  <c r="H123" i="30"/>
  <c r="G123" i="30"/>
  <c r="B123" i="30"/>
  <c r="L123" i="34"/>
  <c r="K123" i="34"/>
  <c r="J123" i="34"/>
  <c r="I123" i="34"/>
  <c r="G123" i="34"/>
  <c r="H123" i="34"/>
  <c r="B123" i="34"/>
  <c r="L172" i="35"/>
  <c r="K172" i="35"/>
  <c r="J172" i="35"/>
  <c r="I172" i="35"/>
  <c r="H172" i="35"/>
  <c r="G172" i="35"/>
  <c r="B172" i="35"/>
  <c r="F172" i="30"/>
  <c r="M172" i="30"/>
  <c r="E172" i="30"/>
  <c r="D172" i="30"/>
  <c r="D173" i="30"/>
  <c r="N172" i="30"/>
  <c r="E121" i="29"/>
  <c r="D122" i="29"/>
  <c r="D121" i="29"/>
  <c r="N121" i="29"/>
  <c r="F121" i="29"/>
  <c r="M121" i="29"/>
  <c r="F19" i="30"/>
  <c r="M19" i="30"/>
  <c r="E19" i="30"/>
  <c r="D19" i="30"/>
  <c r="D20" i="30"/>
  <c r="N19" i="30"/>
  <c r="N17" i="35"/>
  <c r="F17" i="35"/>
  <c r="M17" i="35"/>
  <c r="E17" i="35"/>
  <c r="D17" i="35"/>
  <c r="D18" i="35"/>
  <c r="D122" i="31"/>
  <c r="N121" i="31"/>
  <c r="F121" i="31"/>
  <c r="M121" i="31"/>
  <c r="E121" i="31"/>
  <c r="D121" i="31"/>
  <c r="L70" i="31"/>
  <c r="K70" i="31"/>
  <c r="J70" i="31"/>
  <c r="I70" i="31"/>
  <c r="H70" i="31"/>
  <c r="G70" i="31"/>
  <c r="B70" i="31"/>
  <c r="K21" i="23"/>
  <c r="J21" i="23"/>
  <c r="I21" i="23"/>
  <c r="H21" i="23"/>
  <c r="L21" i="23"/>
  <c r="G21" i="23"/>
  <c r="L21" i="29"/>
  <c r="K21" i="29"/>
  <c r="J21" i="29"/>
  <c r="I21" i="29"/>
  <c r="H21" i="29"/>
  <c r="G21" i="29"/>
  <c r="B21" i="29"/>
  <c r="L21" i="30"/>
  <c r="I21" i="30"/>
  <c r="G21" i="30"/>
  <c r="K21" i="30"/>
  <c r="J21" i="30"/>
  <c r="H21" i="30"/>
  <c r="B21" i="30"/>
  <c r="K21" i="32"/>
  <c r="J21" i="32"/>
  <c r="I21" i="32"/>
  <c r="H21" i="32"/>
  <c r="L21" i="32"/>
  <c r="G21" i="32"/>
  <c r="B21" i="32"/>
  <c r="E172" i="29"/>
  <c r="D172" i="29"/>
  <c r="D173" i="29"/>
  <c r="N172" i="29"/>
  <c r="F172" i="29"/>
  <c r="M172" i="29"/>
  <c r="L70" i="34"/>
  <c r="K70" i="34"/>
  <c r="J70" i="34"/>
  <c r="I70" i="34"/>
  <c r="H70" i="34"/>
  <c r="G70" i="34"/>
  <c r="B70" i="34"/>
  <c r="A72" i="34"/>
  <c r="M70" i="35"/>
  <c r="E70" i="35"/>
  <c r="D70" i="35"/>
  <c r="D71" i="35"/>
  <c r="N70" i="35"/>
  <c r="F70" i="35"/>
  <c r="D69" i="32"/>
  <c r="N68" i="32"/>
  <c r="F68" i="32"/>
  <c r="M68" i="32"/>
  <c r="E68" i="32"/>
  <c r="D68" i="32"/>
  <c r="E68" i="29"/>
  <c r="M68" i="29"/>
  <c r="D68" i="29"/>
  <c r="N68" i="29"/>
  <c r="F68" i="29"/>
  <c r="D69" i="29"/>
  <c r="L174" i="30"/>
  <c r="K174" i="30"/>
  <c r="J174" i="30"/>
  <c r="I174" i="30"/>
  <c r="H174" i="30"/>
  <c r="G174" i="30"/>
  <c r="B174" i="30"/>
  <c r="L19" i="35"/>
  <c r="K19" i="35"/>
  <c r="J19" i="35"/>
  <c r="I19" i="35"/>
  <c r="H19" i="35"/>
  <c r="G19" i="35"/>
  <c r="B19" i="35"/>
  <c r="L174" i="23"/>
  <c r="K174" i="23"/>
  <c r="J174" i="23"/>
  <c r="I174" i="23"/>
  <c r="H174" i="23"/>
  <c r="G174" i="23"/>
  <c r="L123" i="31"/>
  <c r="K123" i="31"/>
  <c r="J123" i="31"/>
  <c r="I123" i="31"/>
  <c r="H123" i="31"/>
  <c r="G123" i="31"/>
  <c r="B123" i="31"/>
  <c r="L70" i="23"/>
  <c r="K70" i="23"/>
  <c r="J70" i="23"/>
  <c r="I70" i="23"/>
  <c r="H70" i="23"/>
  <c r="G70" i="23"/>
  <c r="K19" i="24"/>
  <c r="J19" i="24"/>
  <c r="I19" i="24"/>
  <c r="L19" i="24"/>
  <c r="H19" i="24"/>
  <c r="G19" i="24"/>
  <c r="B19" i="24"/>
  <c r="L123" i="29"/>
  <c r="K123" i="29"/>
  <c r="J123" i="29"/>
  <c r="I123" i="29"/>
  <c r="H123" i="29"/>
  <c r="G123" i="29"/>
  <c r="B123" i="29"/>
  <c r="L70" i="30"/>
  <c r="K70" i="30"/>
  <c r="J70" i="30"/>
  <c r="I70" i="30"/>
  <c r="H70" i="30"/>
  <c r="G70" i="30"/>
  <c r="B70" i="30"/>
  <c r="K70" i="32"/>
  <c r="J70" i="32"/>
  <c r="I70" i="32"/>
  <c r="H70" i="32"/>
  <c r="L70" i="32"/>
  <c r="G70" i="32"/>
  <c r="B70" i="32"/>
  <c r="J21" i="34"/>
  <c r="I21" i="34"/>
  <c r="H21" i="34"/>
  <c r="G21" i="34"/>
  <c r="L21" i="34"/>
  <c r="B21" i="34"/>
  <c r="K21" i="34"/>
  <c r="N121" i="24"/>
  <c r="F121" i="24"/>
  <c r="M121" i="24"/>
  <c r="E121" i="24"/>
  <c r="D121" i="24"/>
  <c r="D122" i="24"/>
  <c r="N68" i="34"/>
  <c r="F68" i="34"/>
  <c r="M68" i="34"/>
  <c r="E68" i="34"/>
  <c r="D68" i="34"/>
  <c r="D69" i="34"/>
  <c r="N19" i="34"/>
  <c r="D20" i="34"/>
  <c r="E19" i="34"/>
  <c r="D19" i="34"/>
  <c r="M19" i="34"/>
  <c r="F19" i="34"/>
  <c r="F68" i="31"/>
  <c r="M68" i="31"/>
  <c r="E68" i="31"/>
  <c r="D68" i="31"/>
  <c r="D69" i="31"/>
  <c r="N68" i="31"/>
  <c r="N70" i="24"/>
  <c r="M70" i="24"/>
  <c r="D70" i="24"/>
  <c r="D71" i="24"/>
  <c r="F70" i="24"/>
  <c r="E70" i="24"/>
  <c r="D20" i="23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176" i="34"/>
  <c r="A125" i="34"/>
  <c r="A23" i="34"/>
  <c r="A72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B174" i="23"/>
  <c r="A123" i="23"/>
  <c r="B121" i="23"/>
  <c r="A72" i="23"/>
  <c r="B70" i="23"/>
  <c r="A23" i="23"/>
  <c r="B21" i="23"/>
  <c r="J74" i="24" l="1"/>
  <c r="I74" i="24"/>
  <c r="H74" i="24"/>
  <c r="L74" i="24"/>
  <c r="K74" i="24"/>
  <c r="G74" i="24"/>
  <c r="B74" i="24"/>
  <c r="K23" i="23"/>
  <c r="J23" i="23"/>
  <c r="I23" i="23"/>
  <c r="H23" i="23"/>
  <c r="L23" i="23"/>
  <c r="G23" i="23"/>
  <c r="L176" i="23"/>
  <c r="K176" i="23"/>
  <c r="J176" i="23"/>
  <c r="I176" i="23"/>
  <c r="H176" i="23"/>
  <c r="G176" i="23"/>
  <c r="L72" i="29"/>
  <c r="K72" i="29"/>
  <c r="J72" i="29"/>
  <c r="I72" i="29"/>
  <c r="H72" i="29"/>
  <c r="G72" i="29"/>
  <c r="B72" i="29"/>
  <c r="L176" i="30"/>
  <c r="K176" i="30"/>
  <c r="J176" i="30"/>
  <c r="I176" i="30"/>
  <c r="H176" i="30"/>
  <c r="G176" i="30"/>
  <c r="B176" i="30"/>
  <c r="K23" i="32"/>
  <c r="J23" i="32"/>
  <c r="I23" i="32"/>
  <c r="H23" i="32"/>
  <c r="L23" i="32"/>
  <c r="G23" i="32"/>
  <c r="B23" i="32"/>
  <c r="L176" i="34"/>
  <c r="K176" i="34"/>
  <c r="J176" i="34"/>
  <c r="I176" i="34"/>
  <c r="H176" i="34"/>
  <c r="G176" i="34"/>
  <c r="B176" i="34"/>
  <c r="N19" i="35"/>
  <c r="F19" i="35"/>
  <c r="D20" i="35"/>
  <c r="E19" i="35"/>
  <c r="D19" i="35"/>
  <c r="M19" i="35"/>
  <c r="F21" i="29"/>
  <c r="M21" i="29"/>
  <c r="E21" i="29"/>
  <c r="D21" i="29"/>
  <c r="D22" i="29"/>
  <c r="N21" i="29"/>
  <c r="N174" i="24"/>
  <c r="F174" i="24"/>
  <c r="M174" i="24"/>
  <c r="E174" i="24"/>
  <c r="D174" i="24"/>
  <c r="D175" i="24"/>
  <c r="M121" i="32"/>
  <c r="E121" i="32"/>
  <c r="D121" i="32"/>
  <c r="D122" i="32"/>
  <c r="N121" i="32"/>
  <c r="F121" i="32"/>
  <c r="L125" i="29"/>
  <c r="K125" i="29"/>
  <c r="J125" i="29"/>
  <c r="I125" i="29"/>
  <c r="H125" i="29"/>
  <c r="G125" i="29"/>
  <c r="B125" i="29"/>
  <c r="L72" i="30"/>
  <c r="K72" i="30"/>
  <c r="J72" i="30"/>
  <c r="I72" i="30"/>
  <c r="H72" i="30"/>
  <c r="G72" i="30"/>
  <c r="B72" i="30"/>
  <c r="K176" i="32"/>
  <c r="J176" i="32"/>
  <c r="I176" i="32"/>
  <c r="H176" i="32"/>
  <c r="G176" i="32"/>
  <c r="L176" i="32"/>
  <c r="B176" i="32"/>
  <c r="D22" i="34"/>
  <c r="E21" i="34"/>
  <c r="D21" i="34"/>
  <c r="N21" i="34"/>
  <c r="M21" i="34"/>
  <c r="F21" i="34"/>
  <c r="D71" i="32"/>
  <c r="E70" i="32"/>
  <c r="D70" i="32"/>
  <c r="N70" i="32"/>
  <c r="F70" i="32"/>
  <c r="M70" i="32"/>
  <c r="N174" i="30"/>
  <c r="F174" i="30"/>
  <c r="M174" i="30"/>
  <c r="E174" i="30"/>
  <c r="D174" i="30"/>
  <c r="D175" i="30"/>
  <c r="D70" i="31"/>
  <c r="D71" i="31"/>
  <c r="N70" i="31"/>
  <c r="F70" i="31"/>
  <c r="M70" i="31"/>
  <c r="E70" i="31"/>
  <c r="N121" i="35"/>
  <c r="F121" i="35"/>
  <c r="M121" i="35"/>
  <c r="D121" i="35"/>
  <c r="D122" i="35"/>
  <c r="E121" i="35"/>
  <c r="D73" i="35"/>
  <c r="N72" i="35"/>
  <c r="F72" i="35"/>
  <c r="M72" i="35"/>
  <c r="E72" i="35"/>
  <c r="D72" i="35"/>
  <c r="L23" i="29"/>
  <c r="K23" i="29"/>
  <c r="J23" i="29"/>
  <c r="I23" i="29"/>
  <c r="H23" i="29"/>
  <c r="G23" i="29"/>
  <c r="B23" i="29"/>
  <c r="L125" i="31"/>
  <c r="K125" i="31"/>
  <c r="J125" i="31"/>
  <c r="I125" i="31"/>
  <c r="H125" i="31"/>
  <c r="G125" i="31"/>
  <c r="B125" i="31"/>
  <c r="L74" i="35"/>
  <c r="K74" i="35"/>
  <c r="J74" i="35"/>
  <c r="I74" i="35"/>
  <c r="H74" i="35"/>
  <c r="G74" i="35"/>
  <c r="B74" i="35"/>
  <c r="F70" i="30"/>
  <c r="M70" i="30"/>
  <c r="E70" i="30"/>
  <c r="D70" i="30"/>
  <c r="D71" i="30"/>
  <c r="N70" i="30"/>
  <c r="L72" i="34"/>
  <c r="G72" i="34"/>
  <c r="K72" i="34"/>
  <c r="J72" i="34"/>
  <c r="I72" i="34"/>
  <c r="H72" i="34"/>
  <c r="B72" i="34"/>
  <c r="A74" i="34"/>
  <c r="F172" i="35"/>
  <c r="D173" i="35"/>
  <c r="E172" i="35"/>
  <c r="M172" i="35"/>
  <c r="D172" i="35"/>
  <c r="N172" i="35"/>
  <c r="D174" i="32"/>
  <c r="D175" i="32"/>
  <c r="N174" i="32"/>
  <c r="F174" i="32"/>
  <c r="M174" i="32"/>
  <c r="E174" i="32"/>
  <c r="F174" i="31"/>
  <c r="M174" i="31"/>
  <c r="E174" i="31"/>
  <c r="D174" i="31"/>
  <c r="D175" i="31"/>
  <c r="N174" i="31"/>
  <c r="L72" i="31"/>
  <c r="K72" i="31"/>
  <c r="J72" i="31"/>
  <c r="I72" i="31"/>
  <c r="H72" i="31"/>
  <c r="G72" i="31"/>
  <c r="B72" i="31"/>
  <c r="N123" i="29"/>
  <c r="F123" i="29"/>
  <c r="M123" i="29"/>
  <c r="E123" i="29"/>
  <c r="D124" i="29"/>
  <c r="D123" i="29"/>
  <c r="M70" i="34"/>
  <c r="E70" i="34"/>
  <c r="D70" i="34"/>
  <c r="D71" i="34"/>
  <c r="N70" i="34"/>
  <c r="F70" i="34"/>
  <c r="N123" i="34"/>
  <c r="F123" i="34"/>
  <c r="M123" i="34"/>
  <c r="E123" i="34"/>
  <c r="D123" i="34"/>
  <c r="D124" i="34"/>
  <c r="F19" i="31"/>
  <c r="M19" i="31"/>
  <c r="E19" i="31"/>
  <c r="D19" i="31"/>
  <c r="D20" i="31"/>
  <c r="N19" i="31"/>
  <c r="E174" i="29"/>
  <c r="D174" i="29"/>
  <c r="D175" i="29"/>
  <c r="N174" i="29"/>
  <c r="F174" i="29"/>
  <c r="M174" i="29"/>
  <c r="K176" i="24"/>
  <c r="J176" i="24"/>
  <c r="I176" i="24"/>
  <c r="L176" i="24"/>
  <c r="H176" i="24"/>
  <c r="G176" i="24"/>
  <c r="B176" i="24"/>
  <c r="K125" i="24"/>
  <c r="J125" i="24"/>
  <c r="I125" i="24"/>
  <c r="H125" i="24"/>
  <c r="L125" i="24"/>
  <c r="G125" i="24"/>
  <c r="B125" i="24"/>
  <c r="L176" i="29"/>
  <c r="K176" i="29"/>
  <c r="G176" i="29"/>
  <c r="J176" i="29"/>
  <c r="I176" i="29"/>
  <c r="H176" i="29"/>
  <c r="B176" i="29"/>
  <c r="K72" i="32"/>
  <c r="J72" i="32"/>
  <c r="I72" i="32"/>
  <c r="H72" i="32"/>
  <c r="L72" i="32"/>
  <c r="G72" i="32"/>
  <c r="B72" i="32"/>
  <c r="L174" i="35"/>
  <c r="K174" i="35"/>
  <c r="J174" i="35"/>
  <c r="I174" i="35"/>
  <c r="H174" i="35"/>
  <c r="G174" i="35"/>
  <c r="B174" i="35"/>
  <c r="L123" i="23"/>
  <c r="K123" i="23"/>
  <c r="J123" i="23"/>
  <c r="I123" i="23"/>
  <c r="H123" i="23"/>
  <c r="G123" i="23"/>
  <c r="J21" i="24"/>
  <c r="I21" i="24"/>
  <c r="H21" i="24"/>
  <c r="G21" i="24"/>
  <c r="L21" i="24"/>
  <c r="K21" i="24"/>
  <c r="B21" i="24"/>
  <c r="L23" i="30"/>
  <c r="I23" i="30"/>
  <c r="J23" i="30"/>
  <c r="H23" i="30"/>
  <c r="G23" i="30"/>
  <c r="K23" i="30"/>
  <c r="B23" i="30"/>
  <c r="L21" i="31"/>
  <c r="K21" i="31"/>
  <c r="J21" i="31"/>
  <c r="I21" i="31"/>
  <c r="H21" i="31"/>
  <c r="G21" i="31"/>
  <c r="B21" i="31"/>
  <c r="I23" i="34"/>
  <c r="H23" i="34"/>
  <c r="G23" i="34"/>
  <c r="L23" i="34"/>
  <c r="B23" i="34"/>
  <c r="K23" i="34"/>
  <c r="J23" i="34"/>
  <c r="L21" i="35"/>
  <c r="K21" i="35"/>
  <c r="J21" i="35"/>
  <c r="I21" i="35"/>
  <c r="H21" i="35"/>
  <c r="G21" i="35"/>
  <c r="B21" i="35"/>
  <c r="E19" i="24"/>
  <c r="D19" i="24"/>
  <c r="D20" i="24"/>
  <c r="N19" i="24"/>
  <c r="F19" i="24"/>
  <c r="M19" i="24"/>
  <c r="N21" i="32"/>
  <c r="F21" i="32"/>
  <c r="D22" i="32"/>
  <c r="E21" i="32"/>
  <c r="M21" i="32"/>
  <c r="D21" i="32"/>
  <c r="F123" i="30"/>
  <c r="M123" i="30"/>
  <c r="E123" i="30"/>
  <c r="D123" i="30"/>
  <c r="D124" i="30"/>
  <c r="N123" i="30"/>
  <c r="F70" i="29"/>
  <c r="N70" i="29"/>
  <c r="D71" i="29"/>
  <c r="E70" i="29"/>
  <c r="M70" i="29"/>
  <c r="D70" i="29"/>
  <c r="E72" i="24"/>
  <c r="D72" i="24"/>
  <c r="D73" i="24"/>
  <c r="N72" i="24"/>
  <c r="F72" i="24"/>
  <c r="M72" i="24"/>
  <c r="L72" i="23"/>
  <c r="K72" i="23"/>
  <c r="J72" i="23"/>
  <c r="I72" i="23"/>
  <c r="H72" i="23"/>
  <c r="G72" i="23"/>
  <c r="L125" i="30"/>
  <c r="K125" i="30"/>
  <c r="J125" i="30"/>
  <c r="I125" i="30"/>
  <c r="H125" i="30"/>
  <c r="G125" i="30"/>
  <c r="B125" i="30"/>
  <c r="L176" i="31"/>
  <c r="K176" i="31"/>
  <c r="J176" i="31"/>
  <c r="I176" i="31"/>
  <c r="H176" i="31"/>
  <c r="G176" i="31"/>
  <c r="B176" i="31"/>
  <c r="L125" i="34"/>
  <c r="K125" i="34"/>
  <c r="J125" i="34"/>
  <c r="I125" i="34"/>
  <c r="H125" i="34"/>
  <c r="G125" i="34"/>
  <c r="B125" i="34"/>
  <c r="L123" i="35"/>
  <c r="K123" i="35"/>
  <c r="J123" i="35"/>
  <c r="I123" i="35"/>
  <c r="H123" i="35"/>
  <c r="G123" i="35"/>
  <c r="B123" i="35"/>
  <c r="F123" i="31"/>
  <c r="M123" i="31"/>
  <c r="E123" i="31"/>
  <c r="D123" i="31"/>
  <c r="D124" i="31"/>
  <c r="N123" i="31"/>
  <c r="D22" i="30"/>
  <c r="E21" i="30"/>
  <c r="D21" i="30"/>
  <c r="N21" i="30"/>
  <c r="F21" i="30"/>
  <c r="M21" i="30"/>
  <c r="N174" i="34"/>
  <c r="F174" i="34"/>
  <c r="M174" i="34"/>
  <c r="E174" i="34"/>
  <c r="D174" i="34"/>
  <c r="D175" i="34"/>
  <c r="K123" i="32"/>
  <c r="J123" i="32"/>
  <c r="I123" i="32"/>
  <c r="H123" i="32"/>
  <c r="L123" i="32"/>
  <c r="G123" i="32"/>
  <c r="B123" i="32"/>
  <c r="A125" i="32"/>
  <c r="D124" i="24"/>
  <c r="D123" i="24"/>
  <c r="N123" i="24"/>
  <c r="F123" i="24"/>
  <c r="M123" i="24"/>
  <c r="E123" i="24"/>
  <c r="D122" i="23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178" i="34"/>
  <c r="A25" i="32"/>
  <c r="A178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B176" i="23"/>
  <c r="A178" i="23"/>
  <c r="B123" i="23"/>
  <c r="A125" i="23"/>
  <c r="B72" i="23"/>
  <c r="A74" i="23"/>
  <c r="B23" i="23"/>
  <c r="A25" i="23"/>
  <c r="L25" i="30" l="1"/>
  <c r="I25" i="30"/>
  <c r="K25" i="30"/>
  <c r="J25" i="30"/>
  <c r="H25" i="30"/>
  <c r="G25" i="30"/>
  <c r="B25" i="30"/>
  <c r="K74" i="32"/>
  <c r="J74" i="32"/>
  <c r="I74" i="32"/>
  <c r="H74" i="32"/>
  <c r="L74" i="32"/>
  <c r="G74" i="32"/>
  <c r="B74" i="32"/>
  <c r="L127" i="34"/>
  <c r="K127" i="34"/>
  <c r="G127" i="34"/>
  <c r="J127" i="34"/>
  <c r="I127" i="34"/>
  <c r="H127" i="34"/>
  <c r="B127" i="34"/>
  <c r="K125" i="32"/>
  <c r="J125" i="32"/>
  <c r="I125" i="32"/>
  <c r="H125" i="32"/>
  <c r="L125" i="32"/>
  <c r="G125" i="32"/>
  <c r="B125" i="32"/>
  <c r="A127" i="32"/>
  <c r="M21" i="35"/>
  <c r="E21" i="35"/>
  <c r="D21" i="35"/>
  <c r="D22" i="35"/>
  <c r="N21" i="35"/>
  <c r="F21" i="35"/>
  <c r="N72" i="32"/>
  <c r="F72" i="32"/>
  <c r="M72" i="32"/>
  <c r="E72" i="32"/>
  <c r="D72" i="32"/>
  <c r="D73" i="32"/>
  <c r="D73" i="34"/>
  <c r="N72" i="34"/>
  <c r="F72" i="34"/>
  <c r="M72" i="34"/>
  <c r="E72" i="34"/>
  <c r="D72" i="34"/>
  <c r="N125" i="29"/>
  <c r="F125" i="29"/>
  <c r="M125" i="29"/>
  <c r="E125" i="29"/>
  <c r="D125" i="29"/>
  <c r="D126" i="29"/>
  <c r="D124" i="32"/>
  <c r="N123" i="32"/>
  <c r="F123" i="32"/>
  <c r="M123" i="32"/>
  <c r="E123" i="32"/>
  <c r="D123" i="32"/>
  <c r="F176" i="29"/>
  <c r="D176" i="29"/>
  <c r="D177" i="29"/>
  <c r="N176" i="29"/>
  <c r="M176" i="29"/>
  <c r="E176" i="29"/>
  <c r="N74" i="35"/>
  <c r="F74" i="35"/>
  <c r="M74" i="35"/>
  <c r="E74" i="35"/>
  <c r="D74" i="35"/>
  <c r="D75" i="35"/>
  <c r="M176" i="34"/>
  <c r="E176" i="34"/>
  <c r="D176" i="34"/>
  <c r="D177" i="34"/>
  <c r="N176" i="34"/>
  <c r="F176" i="34"/>
  <c r="K178" i="32"/>
  <c r="J178" i="32"/>
  <c r="I178" i="32"/>
  <c r="H178" i="32"/>
  <c r="G178" i="32"/>
  <c r="L178" i="32"/>
  <c r="B178" i="32"/>
  <c r="L125" i="35"/>
  <c r="K125" i="35"/>
  <c r="J125" i="35"/>
  <c r="I125" i="35"/>
  <c r="H125" i="35"/>
  <c r="G125" i="35"/>
  <c r="B125" i="35"/>
  <c r="F123" i="35"/>
  <c r="D124" i="35"/>
  <c r="E123" i="35"/>
  <c r="M123" i="35"/>
  <c r="D123" i="35"/>
  <c r="N123" i="35"/>
  <c r="D22" i="31"/>
  <c r="N21" i="31"/>
  <c r="F21" i="31"/>
  <c r="M21" i="31"/>
  <c r="E21" i="31"/>
  <c r="D21" i="31"/>
  <c r="N125" i="24"/>
  <c r="F125" i="24"/>
  <c r="M125" i="24"/>
  <c r="E125" i="24"/>
  <c r="D125" i="24"/>
  <c r="D126" i="24"/>
  <c r="F125" i="31"/>
  <c r="M125" i="31"/>
  <c r="E125" i="31"/>
  <c r="D125" i="31"/>
  <c r="D126" i="31"/>
  <c r="N125" i="31"/>
  <c r="F23" i="32"/>
  <c r="M23" i="32"/>
  <c r="D23" i="32"/>
  <c r="D24" i="32"/>
  <c r="E23" i="32"/>
  <c r="N23" i="32"/>
  <c r="L178" i="29"/>
  <c r="K178" i="29"/>
  <c r="J178" i="29"/>
  <c r="G178" i="29"/>
  <c r="I178" i="29"/>
  <c r="H178" i="29"/>
  <c r="B178" i="29"/>
  <c r="L25" i="29"/>
  <c r="K25" i="29"/>
  <c r="J25" i="29"/>
  <c r="I25" i="29"/>
  <c r="H25" i="29"/>
  <c r="G25" i="29"/>
  <c r="B25" i="29"/>
  <c r="L178" i="31"/>
  <c r="K178" i="31"/>
  <c r="J178" i="31"/>
  <c r="I178" i="31"/>
  <c r="H178" i="31"/>
  <c r="G178" i="31"/>
  <c r="B178" i="31"/>
  <c r="L125" i="23"/>
  <c r="K125" i="23"/>
  <c r="J125" i="23"/>
  <c r="I125" i="23"/>
  <c r="H125" i="23"/>
  <c r="G125" i="23"/>
  <c r="N125" i="34"/>
  <c r="F125" i="34"/>
  <c r="M125" i="34"/>
  <c r="E125" i="34"/>
  <c r="D125" i="34"/>
  <c r="D126" i="34"/>
  <c r="M23" i="34"/>
  <c r="D24" i="34"/>
  <c r="E23" i="34"/>
  <c r="D23" i="34"/>
  <c r="F23" i="34"/>
  <c r="N23" i="34"/>
  <c r="D23" i="30"/>
  <c r="D24" i="30"/>
  <c r="N23" i="30"/>
  <c r="F23" i="30"/>
  <c r="M23" i="30"/>
  <c r="E23" i="30"/>
  <c r="D177" i="24"/>
  <c r="E176" i="24"/>
  <c r="D176" i="24"/>
  <c r="N176" i="24"/>
  <c r="F176" i="24"/>
  <c r="M176" i="24"/>
  <c r="F23" i="29"/>
  <c r="M23" i="29"/>
  <c r="E23" i="29"/>
  <c r="D23" i="29"/>
  <c r="D24" i="29"/>
  <c r="N23" i="29"/>
  <c r="F176" i="30"/>
  <c r="M176" i="30"/>
  <c r="E176" i="30"/>
  <c r="D176" i="30"/>
  <c r="D177" i="30"/>
  <c r="N176" i="30"/>
  <c r="J23" i="24"/>
  <c r="I23" i="24"/>
  <c r="K23" i="24"/>
  <c r="H23" i="24"/>
  <c r="L23" i="24"/>
  <c r="G23" i="24"/>
  <c r="B23" i="24"/>
  <c r="L127" i="29"/>
  <c r="K127" i="29"/>
  <c r="J127" i="29"/>
  <c r="I127" i="29"/>
  <c r="H127" i="29"/>
  <c r="G127" i="29"/>
  <c r="B127" i="29"/>
  <c r="K178" i="24"/>
  <c r="J178" i="24"/>
  <c r="I178" i="24"/>
  <c r="H178" i="24"/>
  <c r="L178" i="24"/>
  <c r="G178" i="24"/>
  <c r="B178" i="24"/>
  <c r="K25" i="32"/>
  <c r="J25" i="32"/>
  <c r="I25" i="32"/>
  <c r="H25" i="32"/>
  <c r="L25" i="32"/>
  <c r="G25" i="32"/>
  <c r="B25" i="32"/>
  <c r="K76" i="24"/>
  <c r="J76" i="24"/>
  <c r="I76" i="24"/>
  <c r="L76" i="24"/>
  <c r="H76" i="24"/>
  <c r="G76" i="24"/>
  <c r="B76" i="24"/>
  <c r="L74" i="31"/>
  <c r="K74" i="31"/>
  <c r="J74" i="31"/>
  <c r="I74" i="31"/>
  <c r="H74" i="31"/>
  <c r="G74" i="31"/>
  <c r="B74" i="31"/>
  <c r="L176" i="35"/>
  <c r="K176" i="35"/>
  <c r="J176" i="35"/>
  <c r="I176" i="35"/>
  <c r="H176" i="35"/>
  <c r="G176" i="35"/>
  <c r="B176" i="35"/>
  <c r="D176" i="31"/>
  <c r="D177" i="31"/>
  <c r="N176" i="31"/>
  <c r="M176" i="31"/>
  <c r="F176" i="31"/>
  <c r="E176" i="31"/>
  <c r="E21" i="24"/>
  <c r="D21" i="24"/>
  <c r="D22" i="24"/>
  <c r="N21" i="24"/>
  <c r="F21" i="24"/>
  <c r="M21" i="24"/>
  <c r="D72" i="31"/>
  <c r="D73" i="31"/>
  <c r="N72" i="31"/>
  <c r="F72" i="31"/>
  <c r="M72" i="31"/>
  <c r="E72" i="31"/>
  <c r="D177" i="32"/>
  <c r="N176" i="32"/>
  <c r="F176" i="32"/>
  <c r="M176" i="32"/>
  <c r="E176" i="32"/>
  <c r="D176" i="32"/>
  <c r="N72" i="29"/>
  <c r="F72" i="29"/>
  <c r="M72" i="29"/>
  <c r="E72" i="29"/>
  <c r="D73" i="29"/>
  <c r="D72" i="29"/>
  <c r="L74" i="23"/>
  <c r="K74" i="23"/>
  <c r="J74" i="23"/>
  <c r="I74" i="23"/>
  <c r="H74" i="23"/>
  <c r="G74" i="23"/>
  <c r="L74" i="30"/>
  <c r="K74" i="30"/>
  <c r="J74" i="30"/>
  <c r="I74" i="30"/>
  <c r="H74" i="30"/>
  <c r="G74" i="30"/>
  <c r="B74" i="30"/>
  <c r="H25" i="34"/>
  <c r="G25" i="34"/>
  <c r="L25" i="34"/>
  <c r="B25" i="34"/>
  <c r="K25" i="34"/>
  <c r="J25" i="34"/>
  <c r="I25" i="34"/>
  <c r="K127" i="24"/>
  <c r="J127" i="24"/>
  <c r="I127" i="24"/>
  <c r="H127" i="24"/>
  <c r="G127" i="24"/>
  <c r="L127" i="24"/>
  <c r="B127" i="24"/>
  <c r="L74" i="29"/>
  <c r="K74" i="29"/>
  <c r="J74" i="29"/>
  <c r="I74" i="29"/>
  <c r="H74" i="29"/>
  <c r="G74" i="29"/>
  <c r="B74" i="29"/>
  <c r="L23" i="31"/>
  <c r="K23" i="31"/>
  <c r="J23" i="31"/>
  <c r="I23" i="31"/>
  <c r="H23" i="31"/>
  <c r="G23" i="31"/>
  <c r="B23" i="31"/>
  <c r="L23" i="35"/>
  <c r="K23" i="35"/>
  <c r="J23" i="35"/>
  <c r="I23" i="35"/>
  <c r="H23" i="35"/>
  <c r="G23" i="35"/>
  <c r="B23" i="35"/>
  <c r="L178" i="30"/>
  <c r="K178" i="30"/>
  <c r="J178" i="30"/>
  <c r="I178" i="30"/>
  <c r="H178" i="30"/>
  <c r="G178" i="30"/>
  <c r="B178" i="30"/>
  <c r="L178" i="34"/>
  <c r="K178" i="34"/>
  <c r="J178" i="34"/>
  <c r="I178" i="34"/>
  <c r="H178" i="34"/>
  <c r="G178" i="34"/>
  <c r="B178" i="34"/>
  <c r="K25" i="23"/>
  <c r="J25" i="23"/>
  <c r="I25" i="23"/>
  <c r="H25" i="23"/>
  <c r="G25" i="23"/>
  <c r="L25" i="23"/>
  <c r="L178" i="23"/>
  <c r="K178" i="23"/>
  <c r="J178" i="23"/>
  <c r="I178" i="23"/>
  <c r="H178" i="23"/>
  <c r="G178" i="23"/>
  <c r="L127" i="30"/>
  <c r="K127" i="30"/>
  <c r="J127" i="30"/>
  <c r="I127" i="30"/>
  <c r="H127" i="30"/>
  <c r="G127" i="30"/>
  <c r="B127" i="30"/>
  <c r="L127" i="31"/>
  <c r="K127" i="31"/>
  <c r="J127" i="31"/>
  <c r="I127" i="31"/>
  <c r="H127" i="31"/>
  <c r="G127" i="31"/>
  <c r="B127" i="31"/>
  <c r="L76" i="35"/>
  <c r="K76" i="35"/>
  <c r="J76" i="35"/>
  <c r="I76" i="35"/>
  <c r="H76" i="35"/>
  <c r="G76" i="35"/>
  <c r="B76" i="35"/>
  <c r="E125" i="30"/>
  <c r="D125" i="30"/>
  <c r="D126" i="30"/>
  <c r="N125" i="30"/>
  <c r="F125" i="30"/>
  <c r="M125" i="30"/>
  <c r="F174" i="35"/>
  <c r="N174" i="35"/>
  <c r="M174" i="35"/>
  <c r="D174" i="35"/>
  <c r="D175" i="35"/>
  <c r="E174" i="35"/>
  <c r="L74" i="34"/>
  <c r="K74" i="34"/>
  <c r="G74" i="34"/>
  <c r="J74" i="34"/>
  <c r="I74" i="34"/>
  <c r="H74" i="34"/>
  <c r="B74" i="34"/>
  <c r="A76" i="34"/>
  <c r="E72" i="30"/>
  <c r="D72" i="30"/>
  <c r="D73" i="30"/>
  <c r="N72" i="30"/>
  <c r="F72" i="30"/>
  <c r="M72" i="30"/>
  <c r="E74" i="24"/>
  <c r="D74" i="24"/>
  <c r="D75" i="24"/>
  <c r="N74" i="24"/>
  <c r="F74" i="24"/>
  <c r="M74" i="24"/>
  <c r="D24" i="23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180" i="34"/>
  <c r="A180" i="32"/>
  <c r="A76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B178" i="23"/>
  <c r="A127" i="23"/>
  <c r="B125" i="23"/>
  <c r="A76" i="23"/>
  <c r="B74" i="23"/>
  <c r="B25" i="23"/>
  <c r="A27" i="23"/>
  <c r="L180" i="23" l="1"/>
  <c r="K180" i="23"/>
  <c r="J180" i="23"/>
  <c r="I180" i="23"/>
  <c r="H180" i="23"/>
  <c r="G180" i="23"/>
  <c r="E127" i="29"/>
  <c r="D127" i="29"/>
  <c r="D128" i="29"/>
  <c r="N127" i="29"/>
  <c r="F127" i="29"/>
  <c r="M127" i="29"/>
  <c r="K78" i="24"/>
  <c r="J78" i="24"/>
  <c r="I78" i="24"/>
  <c r="H78" i="24"/>
  <c r="G78" i="24"/>
  <c r="L78" i="24"/>
  <c r="B78" i="24"/>
  <c r="L129" i="29"/>
  <c r="K129" i="29"/>
  <c r="J129" i="29"/>
  <c r="I129" i="29"/>
  <c r="H129" i="29"/>
  <c r="G129" i="29"/>
  <c r="B129" i="29"/>
  <c r="L76" i="30"/>
  <c r="K76" i="30"/>
  <c r="J76" i="30"/>
  <c r="I76" i="30"/>
  <c r="H76" i="30"/>
  <c r="G76" i="30"/>
  <c r="B76" i="30"/>
  <c r="L129" i="34"/>
  <c r="G129" i="34"/>
  <c r="K129" i="34"/>
  <c r="J129" i="34"/>
  <c r="I129" i="34"/>
  <c r="H129" i="34"/>
  <c r="B129" i="34"/>
  <c r="N74" i="34"/>
  <c r="D75" i="34"/>
  <c r="F74" i="34"/>
  <c r="M74" i="34"/>
  <c r="E74" i="34"/>
  <c r="D74" i="34"/>
  <c r="D24" i="35"/>
  <c r="N23" i="35"/>
  <c r="F23" i="35"/>
  <c r="M23" i="35"/>
  <c r="E23" i="35"/>
  <c r="D23" i="35"/>
  <c r="E176" i="35"/>
  <c r="M176" i="35"/>
  <c r="D176" i="35"/>
  <c r="N176" i="35"/>
  <c r="F176" i="35"/>
  <c r="D177" i="35"/>
  <c r="D24" i="24"/>
  <c r="N23" i="24"/>
  <c r="F23" i="24"/>
  <c r="M23" i="24"/>
  <c r="E23" i="24"/>
  <c r="D23" i="24"/>
  <c r="K127" i="32"/>
  <c r="J127" i="32"/>
  <c r="I127" i="32"/>
  <c r="H127" i="32"/>
  <c r="L127" i="32"/>
  <c r="G127" i="32"/>
  <c r="B127" i="32"/>
  <c r="A129" i="32"/>
  <c r="K180" i="29"/>
  <c r="J180" i="29"/>
  <c r="H180" i="29"/>
  <c r="L180" i="29"/>
  <c r="G180" i="29"/>
  <c r="I180" i="29"/>
  <c r="B180" i="29"/>
  <c r="L129" i="31"/>
  <c r="K129" i="31"/>
  <c r="J129" i="31"/>
  <c r="I129" i="31"/>
  <c r="H129" i="31"/>
  <c r="G129" i="31"/>
  <c r="B129" i="31"/>
  <c r="K76" i="32"/>
  <c r="J76" i="32"/>
  <c r="I76" i="32"/>
  <c r="H76" i="32"/>
  <c r="L76" i="32"/>
  <c r="G76" i="32"/>
  <c r="B76" i="32"/>
  <c r="L178" i="35"/>
  <c r="K178" i="35"/>
  <c r="J178" i="35"/>
  <c r="I178" i="35"/>
  <c r="H178" i="35"/>
  <c r="G178" i="35"/>
  <c r="B178" i="35"/>
  <c r="N76" i="35"/>
  <c r="F76" i="35"/>
  <c r="D77" i="35"/>
  <c r="M76" i="35"/>
  <c r="E76" i="35"/>
  <c r="D76" i="35"/>
  <c r="D23" i="31"/>
  <c r="D24" i="31"/>
  <c r="N23" i="31"/>
  <c r="F23" i="31"/>
  <c r="M23" i="31"/>
  <c r="E23" i="31"/>
  <c r="F25" i="34"/>
  <c r="D26" i="34"/>
  <c r="E25" i="34"/>
  <c r="M25" i="34"/>
  <c r="D25" i="34"/>
  <c r="N25" i="34"/>
  <c r="D75" i="31"/>
  <c r="N74" i="31"/>
  <c r="F74" i="31"/>
  <c r="M74" i="31"/>
  <c r="E74" i="31"/>
  <c r="D74" i="31"/>
  <c r="D179" i="31"/>
  <c r="N178" i="31"/>
  <c r="F178" i="31"/>
  <c r="M178" i="31"/>
  <c r="E178" i="31"/>
  <c r="D178" i="31"/>
  <c r="D126" i="32"/>
  <c r="M125" i="32"/>
  <c r="E125" i="32"/>
  <c r="D125" i="32"/>
  <c r="N125" i="32"/>
  <c r="F125" i="32"/>
  <c r="K27" i="32"/>
  <c r="J27" i="32"/>
  <c r="I27" i="32"/>
  <c r="H27" i="32"/>
  <c r="L27" i="32"/>
  <c r="G27" i="32"/>
  <c r="B27" i="32"/>
  <c r="E178" i="30"/>
  <c r="D178" i="30"/>
  <c r="D179" i="30"/>
  <c r="N178" i="30"/>
  <c r="F178" i="30"/>
  <c r="M178" i="30"/>
  <c r="K180" i="24"/>
  <c r="J180" i="24"/>
  <c r="I180" i="24"/>
  <c r="H180" i="24"/>
  <c r="L180" i="24"/>
  <c r="G180" i="24"/>
  <c r="B180" i="24"/>
  <c r="K180" i="32"/>
  <c r="J180" i="32"/>
  <c r="I180" i="32"/>
  <c r="H180" i="32"/>
  <c r="G180" i="32"/>
  <c r="L180" i="32"/>
  <c r="B180" i="32"/>
  <c r="D127" i="31"/>
  <c r="D128" i="31"/>
  <c r="N127" i="31"/>
  <c r="F127" i="31"/>
  <c r="M127" i="31"/>
  <c r="E127" i="31"/>
  <c r="E74" i="29"/>
  <c r="D75" i="29"/>
  <c r="D74" i="29"/>
  <c r="N74" i="29"/>
  <c r="F74" i="29"/>
  <c r="M74" i="29"/>
  <c r="E76" i="24"/>
  <c r="D76" i="24"/>
  <c r="D77" i="24"/>
  <c r="N76" i="24"/>
  <c r="F76" i="24"/>
  <c r="M76" i="24"/>
  <c r="D25" i="29"/>
  <c r="D26" i="29"/>
  <c r="N25" i="29"/>
  <c r="F25" i="29"/>
  <c r="M25" i="29"/>
  <c r="E25" i="29"/>
  <c r="M127" i="34"/>
  <c r="E127" i="34"/>
  <c r="D127" i="34"/>
  <c r="D128" i="34"/>
  <c r="N127" i="34"/>
  <c r="F127" i="34"/>
  <c r="L180" i="30"/>
  <c r="K180" i="30"/>
  <c r="J180" i="30"/>
  <c r="I180" i="30"/>
  <c r="H180" i="30"/>
  <c r="G180" i="30"/>
  <c r="B180" i="30"/>
  <c r="F74" i="30"/>
  <c r="N74" i="30"/>
  <c r="M74" i="30"/>
  <c r="E74" i="30"/>
  <c r="D74" i="30"/>
  <c r="D75" i="30"/>
  <c r="F178" i="32"/>
  <c r="M178" i="32"/>
  <c r="E178" i="32"/>
  <c r="D178" i="32"/>
  <c r="D179" i="32"/>
  <c r="N178" i="32"/>
  <c r="L76" i="23"/>
  <c r="K76" i="23"/>
  <c r="J76" i="23"/>
  <c r="I76" i="23"/>
  <c r="H76" i="23"/>
  <c r="G76" i="23"/>
  <c r="J25" i="24"/>
  <c r="I25" i="24"/>
  <c r="L25" i="24"/>
  <c r="H25" i="24"/>
  <c r="K25" i="24"/>
  <c r="G25" i="24"/>
  <c r="B25" i="24"/>
  <c r="L27" i="29"/>
  <c r="K27" i="29"/>
  <c r="J27" i="29"/>
  <c r="I27" i="29"/>
  <c r="H27" i="29"/>
  <c r="G27" i="29"/>
  <c r="B27" i="29"/>
  <c r="K129" i="24"/>
  <c r="J129" i="24"/>
  <c r="I129" i="24"/>
  <c r="H129" i="24"/>
  <c r="L129" i="24"/>
  <c r="G129" i="24"/>
  <c r="B129" i="24"/>
  <c r="L27" i="30"/>
  <c r="I27" i="30"/>
  <c r="G27" i="30"/>
  <c r="K27" i="30"/>
  <c r="J27" i="30"/>
  <c r="H27" i="30"/>
  <c r="B27" i="30"/>
  <c r="L25" i="31"/>
  <c r="K25" i="31"/>
  <c r="J25" i="31"/>
  <c r="I25" i="31"/>
  <c r="H25" i="31"/>
  <c r="G25" i="31"/>
  <c r="B25" i="31"/>
  <c r="L180" i="34"/>
  <c r="G180" i="34"/>
  <c r="K180" i="34"/>
  <c r="J180" i="34"/>
  <c r="I180" i="34"/>
  <c r="H180" i="34"/>
  <c r="B180" i="34"/>
  <c r="L127" i="35"/>
  <c r="K127" i="35"/>
  <c r="J127" i="35"/>
  <c r="I127" i="35"/>
  <c r="H127" i="35"/>
  <c r="G127" i="35"/>
  <c r="B127" i="35"/>
  <c r="F127" i="30"/>
  <c r="N127" i="30"/>
  <c r="M127" i="30"/>
  <c r="E127" i="30"/>
  <c r="D127" i="30"/>
  <c r="D128" i="30"/>
  <c r="N127" i="24"/>
  <c r="F127" i="24"/>
  <c r="M127" i="24"/>
  <c r="E127" i="24"/>
  <c r="D127" i="24"/>
  <c r="D128" i="24"/>
  <c r="E25" i="32"/>
  <c r="M25" i="32"/>
  <c r="D25" i="32"/>
  <c r="N25" i="32"/>
  <c r="F25" i="32"/>
  <c r="D26" i="32"/>
  <c r="N178" i="29"/>
  <c r="F178" i="29"/>
  <c r="M178" i="29"/>
  <c r="E178" i="29"/>
  <c r="D178" i="29"/>
  <c r="D179" i="29"/>
  <c r="M74" i="32"/>
  <c r="E74" i="32"/>
  <c r="D74" i="32"/>
  <c r="D75" i="32"/>
  <c r="N74" i="32"/>
  <c r="F74" i="32"/>
  <c r="L76" i="29"/>
  <c r="K76" i="29"/>
  <c r="J76" i="29"/>
  <c r="I76" i="29"/>
  <c r="H76" i="29"/>
  <c r="G76" i="29"/>
  <c r="B76" i="29"/>
  <c r="G27" i="34"/>
  <c r="L27" i="34"/>
  <c r="B27" i="34"/>
  <c r="K27" i="34"/>
  <c r="J27" i="34"/>
  <c r="I27" i="34"/>
  <c r="H27" i="34"/>
  <c r="L76" i="34"/>
  <c r="K76" i="34"/>
  <c r="J76" i="34"/>
  <c r="G76" i="34"/>
  <c r="I76" i="34"/>
  <c r="H76" i="34"/>
  <c r="B76" i="34"/>
  <c r="A78" i="34"/>
  <c r="L76" i="31"/>
  <c r="K76" i="31"/>
  <c r="J76" i="31"/>
  <c r="I76" i="31"/>
  <c r="H76" i="31"/>
  <c r="G76" i="31"/>
  <c r="B76" i="31"/>
  <c r="L25" i="35"/>
  <c r="K25" i="35"/>
  <c r="J25" i="35"/>
  <c r="I25" i="35"/>
  <c r="H25" i="35"/>
  <c r="G25" i="35"/>
  <c r="B25" i="35"/>
  <c r="L127" i="23"/>
  <c r="K127" i="23"/>
  <c r="J127" i="23"/>
  <c r="I127" i="23"/>
  <c r="H127" i="23"/>
  <c r="G127" i="23"/>
  <c r="K27" i="23"/>
  <c r="J27" i="23"/>
  <c r="I27" i="23"/>
  <c r="H27" i="23"/>
  <c r="G27" i="23"/>
  <c r="L27" i="23"/>
  <c r="L129" i="30"/>
  <c r="K129" i="30"/>
  <c r="J129" i="30"/>
  <c r="I129" i="30"/>
  <c r="H129" i="30"/>
  <c r="G129" i="30"/>
  <c r="B129" i="30"/>
  <c r="L180" i="31"/>
  <c r="K180" i="31"/>
  <c r="J180" i="31"/>
  <c r="I180" i="31"/>
  <c r="H180" i="31"/>
  <c r="G180" i="31"/>
  <c r="B180" i="31"/>
  <c r="L78" i="35"/>
  <c r="K78" i="35"/>
  <c r="J78" i="35"/>
  <c r="I78" i="35"/>
  <c r="H78" i="35"/>
  <c r="G78" i="35"/>
  <c r="B78" i="35"/>
  <c r="D179" i="34"/>
  <c r="N178" i="34"/>
  <c r="F178" i="34"/>
  <c r="M178" i="34"/>
  <c r="E178" i="34"/>
  <c r="D178" i="34"/>
  <c r="N178" i="24"/>
  <c r="F178" i="24"/>
  <c r="M178" i="24"/>
  <c r="E178" i="24"/>
  <c r="D178" i="24"/>
  <c r="D179" i="24"/>
  <c r="F125" i="35"/>
  <c r="M125" i="35"/>
  <c r="N125" i="35"/>
  <c r="D126" i="35"/>
  <c r="E125" i="35"/>
  <c r="D125" i="35"/>
  <c r="F25" i="30"/>
  <c r="M25" i="30"/>
  <c r="E25" i="30"/>
  <c r="D25" i="30"/>
  <c r="D26" i="30"/>
  <c r="N25" i="30"/>
  <c r="D126" i="23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29" i="34"/>
  <c r="A131" i="34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B180" i="23"/>
  <c r="A182" i="23"/>
  <c r="B127" i="23"/>
  <c r="A129" i="23"/>
  <c r="A78" i="23"/>
  <c r="B76" i="23"/>
  <c r="A29" i="23"/>
  <c r="B27" i="23"/>
  <c r="K29" i="32" l="1"/>
  <c r="J29" i="32"/>
  <c r="I29" i="32"/>
  <c r="H29" i="32"/>
  <c r="L29" i="32"/>
  <c r="G29" i="32"/>
  <c r="B29" i="32"/>
  <c r="F180" i="31"/>
  <c r="M180" i="31"/>
  <c r="E180" i="31"/>
  <c r="D180" i="31"/>
  <c r="D181" i="31"/>
  <c r="N180" i="31"/>
  <c r="N129" i="24"/>
  <c r="F129" i="24"/>
  <c r="M129" i="24"/>
  <c r="E129" i="24"/>
  <c r="D129" i="24"/>
  <c r="D130" i="24"/>
  <c r="N27" i="32"/>
  <c r="F27" i="32"/>
  <c r="M27" i="32"/>
  <c r="D27" i="32"/>
  <c r="D28" i="32"/>
  <c r="E27" i="32"/>
  <c r="N127" i="32"/>
  <c r="F127" i="32"/>
  <c r="M127" i="32"/>
  <c r="E127" i="32"/>
  <c r="D127" i="32"/>
  <c r="D128" i="32"/>
  <c r="K182" i="32"/>
  <c r="J182" i="32"/>
  <c r="I182" i="32"/>
  <c r="H182" i="32"/>
  <c r="G182" i="32"/>
  <c r="L182" i="32"/>
  <c r="B182" i="32"/>
  <c r="L78" i="29"/>
  <c r="K78" i="29"/>
  <c r="J78" i="29"/>
  <c r="I78" i="29"/>
  <c r="H78" i="29"/>
  <c r="G78" i="29"/>
  <c r="B78" i="29"/>
  <c r="N129" i="30"/>
  <c r="F129" i="30"/>
  <c r="M129" i="30"/>
  <c r="E129" i="30"/>
  <c r="D129" i="30"/>
  <c r="D130" i="30"/>
  <c r="E76" i="29"/>
  <c r="D77" i="29"/>
  <c r="D76" i="29"/>
  <c r="N76" i="29"/>
  <c r="F76" i="29"/>
  <c r="M76" i="29"/>
  <c r="D27" i="29"/>
  <c r="D28" i="29"/>
  <c r="N27" i="29"/>
  <c r="F27" i="29"/>
  <c r="M27" i="29"/>
  <c r="E27" i="29"/>
  <c r="N178" i="35"/>
  <c r="F178" i="35"/>
  <c r="M178" i="35"/>
  <c r="D178" i="35"/>
  <c r="D179" i="35"/>
  <c r="E178" i="35"/>
  <c r="D130" i="34"/>
  <c r="N129" i="34"/>
  <c r="F129" i="34"/>
  <c r="M129" i="34"/>
  <c r="E129" i="34"/>
  <c r="D129" i="34"/>
  <c r="L182" i="30"/>
  <c r="K182" i="30"/>
  <c r="J182" i="30"/>
  <c r="I182" i="30"/>
  <c r="H182" i="30"/>
  <c r="G182" i="30"/>
  <c r="B182" i="30"/>
  <c r="F27" i="30"/>
  <c r="M27" i="30"/>
  <c r="E27" i="30"/>
  <c r="D27" i="30"/>
  <c r="D28" i="30"/>
  <c r="N27" i="30"/>
  <c r="K129" i="32"/>
  <c r="J129" i="32"/>
  <c r="I129" i="32"/>
  <c r="H129" i="32"/>
  <c r="L129" i="32"/>
  <c r="G129" i="32"/>
  <c r="B129" i="32"/>
  <c r="A131" i="32"/>
  <c r="L131" i="30"/>
  <c r="K131" i="30"/>
  <c r="J131" i="30"/>
  <c r="I131" i="30"/>
  <c r="H131" i="30"/>
  <c r="G131" i="30"/>
  <c r="B131" i="30"/>
  <c r="L78" i="23"/>
  <c r="K78" i="23"/>
  <c r="J78" i="23"/>
  <c r="I78" i="23"/>
  <c r="H78" i="23"/>
  <c r="G78" i="23"/>
  <c r="L129" i="23"/>
  <c r="K129" i="23"/>
  <c r="J129" i="23"/>
  <c r="I129" i="23"/>
  <c r="H129" i="23"/>
  <c r="G129" i="23"/>
  <c r="N25" i="35"/>
  <c r="F25" i="35"/>
  <c r="M25" i="35"/>
  <c r="E25" i="35"/>
  <c r="D25" i="35"/>
  <c r="D26" i="35"/>
  <c r="E127" i="35"/>
  <c r="M127" i="35"/>
  <c r="D127" i="35"/>
  <c r="N127" i="35"/>
  <c r="F127" i="35"/>
  <c r="D128" i="35"/>
  <c r="D26" i="24"/>
  <c r="N25" i="24"/>
  <c r="F25" i="24"/>
  <c r="M25" i="24"/>
  <c r="E25" i="24"/>
  <c r="D25" i="24"/>
  <c r="D77" i="32"/>
  <c r="N76" i="32"/>
  <c r="F76" i="32"/>
  <c r="M76" i="32"/>
  <c r="E76" i="32"/>
  <c r="D76" i="32"/>
  <c r="N76" i="30"/>
  <c r="F76" i="30"/>
  <c r="M76" i="30"/>
  <c r="E76" i="30"/>
  <c r="D76" i="30"/>
  <c r="D77" i="30"/>
  <c r="L29" i="29"/>
  <c r="K29" i="29"/>
  <c r="J29" i="29"/>
  <c r="I29" i="29"/>
  <c r="H29" i="29"/>
  <c r="G29" i="29"/>
  <c r="B29" i="29"/>
  <c r="N76" i="34"/>
  <c r="F76" i="34"/>
  <c r="M76" i="34"/>
  <c r="E76" i="34"/>
  <c r="D76" i="34"/>
  <c r="D77" i="34"/>
  <c r="L131" i="29"/>
  <c r="K131" i="29"/>
  <c r="J131" i="29"/>
  <c r="I131" i="29"/>
  <c r="H131" i="29"/>
  <c r="G131" i="29"/>
  <c r="B131" i="29"/>
  <c r="K182" i="24"/>
  <c r="J182" i="24"/>
  <c r="I182" i="24"/>
  <c r="H182" i="24"/>
  <c r="G182" i="24"/>
  <c r="L182" i="24"/>
  <c r="B182" i="24"/>
  <c r="K78" i="32"/>
  <c r="J78" i="32"/>
  <c r="I78" i="32"/>
  <c r="H78" i="32"/>
  <c r="L78" i="32"/>
  <c r="G78" i="32"/>
  <c r="B78" i="32"/>
  <c r="K182" i="29"/>
  <c r="J182" i="29"/>
  <c r="I182" i="29"/>
  <c r="H182" i="29"/>
  <c r="L182" i="29"/>
  <c r="G182" i="29"/>
  <c r="B182" i="29"/>
  <c r="J80" i="24"/>
  <c r="I80" i="24"/>
  <c r="K80" i="24"/>
  <c r="H80" i="24"/>
  <c r="L80" i="24"/>
  <c r="G80" i="24"/>
  <c r="B80" i="24"/>
  <c r="F76" i="31"/>
  <c r="M76" i="31"/>
  <c r="E76" i="31"/>
  <c r="D76" i="31"/>
  <c r="D77" i="31"/>
  <c r="N76" i="31"/>
  <c r="N180" i="34"/>
  <c r="F180" i="34"/>
  <c r="M180" i="34"/>
  <c r="E180" i="34"/>
  <c r="D180" i="34"/>
  <c r="D181" i="34"/>
  <c r="F180" i="30"/>
  <c r="M180" i="30"/>
  <c r="E180" i="30"/>
  <c r="D180" i="30"/>
  <c r="D181" i="30"/>
  <c r="N180" i="30"/>
  <c r="D130" i="31"/>
  <c r="N129" i="31"/>
  <c r="F129" i="31"/>
  <c r="M129" i="31"/>
  <c r="E129" i="31"/>
  <c r="D129" i="31"/>
  <c r="E129" i="29"/>
  <c r="D129" i="29"/>
  <c r="D130" i="29"/>
  <c r="N129" i="29"/>
  <c r="F129" i="29"/>
  <c r="M129" i="29"/>
  <c r="K29" i="23"/>
  <c r="J29" i="23"/>
  <c r="I29" i="23"/>
  <c r="H29" i="23"/>
  <c r="L29" i="23"/>
  <c r="G29" i="23"/>
  <c r="M78" i="35"/>
  <c r="E78" i="35"/>
  <c r="D78" i="35"/>
  <c r="D79" i="35"/>
  <c r="N78" i="35"/>
  <c r="F78" i="35"/>
  <c r="N180" i="24"/>
  <c r="F180" i="24"/>
  <c r="M180" i="24"/>
  <c r="E180" i="24"/>
  <c r="D180" i="24"/>
  <c r="D181" i="24"/>
  <c r="K131" i="24"/>
  <c r="J131" i="24"/>
  <c r="I131" i="24"/>
  <c r="L131" i="24"/>
  <c r="H131" i="24"/>
  <c r="G131" i="24"/>
  <c r="B131" i="24"/>
  <c r="L182" i="34"/>
  <c r="K182" i="34"/>
  <c r="J182" i="34"/>
  <c r="I182" i="34"/>
  <c r="G182" i="34"/>
  <c r="H182" i="34"/>
  <c r="B182" i="34"/>
  <c r="L182" i="31"/>
  <c r="K182" i="31"/>
  <c r="J182" i="31"/>
  <c r="I182" i="31"/>
  <c r="H182" i="31"/>
  <c r="G182" i="31"/>
  <c r="B182" i="31"/>
  <c r="L129" i="35"/>
  <c r="K129" i="35"/>
  <c r="J129" i="35"/>
  <c r="I129" i="35"/>
  <c r="H129" i="35"/>
  <c r="G129" i="35"/>
  <c r="B129" i="35"/>
  <c r="J27" i="24"/>
  <c r="I27" i="24"/>
  <c r="K27" i="24"/>
  <c r="H27" i="24"/>
  <c r="G27" i="24"/>
  <c r="L27" i="24"/>
  <c r="B27" i="24"/>
  <c r="L27" i="31"/>
  <c r="K27" i="31"/>
  <c r="J27" i="31"/>
  <c r="I27" i="31"/>
  <c r="H27" i="31"/>
  <c r="G27" i="31"/>
  <c r="B27" i="31"/>
  <c r="L27" i="35"/>
  <c r="K27" i="35"/>
  <c r="J27" i="35"/>
  <c r="I27" i="35"/>
  <c r="H27" i="35"/>
  <c r="G27" i="35"/>
  <c r="B27" i="35"/>
  <c r="L78" i="30"/>
  <c r="K78" i="30"/>
  <c r="J78" i="30"/>
  <c r="I78" i="30"/>
  <c r="H78" i="30"/>
  <c r="G78" i="30"/>
  <c r="B78" i="30"/>
  <c r="L78" i="31"/>
  <c r="K78" i="31"/>
  <c r="J78" i="31"/>
  <c r="I78" i="31"/>
  <c r="H78" i="31"/>
  <c r="G78" i="31"/>
  <c r="B78" i="31"/>
  <c r="L131" i="34"/>
  <c r="K131" i="34"/>
  <c r="G131" i="34"/>
  <c r="J131" i="34"/>
  <c r="I131" i="34"/>
  <c r="H131" i="34"/>
  <c r="B131" i="34"/>
  <c r="L180" i="35"/>
  <c r="K180" i="35"/>
  <c r="J180" i="35"/>
  <c r="I180" i="35"/>
  <c r="H180" i="35"/>
  <c r="G180" i="35"/>
  <c r="B180" i="35"/>
  <c r="L182" i="23"/>
  <c r="K182" i="23"/>
  <c r="J182" i="23"/>
  <c r="I182" i="23"/>
  <c r="H182" i="23"/>
  <c r="G182" i="23"/>
  <c r="L29" i="30"/>
  <c r="I29" i="30"/>
  <c r="J29" i="30"/>
  <c r="H29" i="30"/>
  <c r="G29" i="30"/>
  <c r="K29" i="30"/>
  <c r="B29" i="30"/>
  <c r="L131" i="31"/>
  <c r="K131" i="31"/>
  <c r="J131" i="31"/>
  <c r="I131" i="31"/>
  <c r="H131" i="31"/>
  <c r="G131" i="31"/>
  <c r="B131" i="31"/>
  <c r="L29" i="34"/>
  <c r="B29" i="34"/>
  <c r="K29" i="34"/>
  <c r="J29" i="34"/>
  <c r="I29" i="34"/>
  <c r="H29" i="34"/>
  <c r="G29" i="34"/>
  <c r="L80" i="35"/>
  <c r="K80" i="35"/>
  <c r="J80" i="35"/>
  <c r="I80" i="35"/>
  <c r="H80" i="35"/>
  <c r="G80" i="35"/>
  <c r="B80" i="35"/>
  <c r="L78" i="34"/>
  <c r="K78" i="34"/>
  <c r="J78" i="34"/>
  <c r="I78" i="34"/>
  <c r="G78" i="34"/>
  <c r="H78" i="34"/>
  <c r="B78" i="34"/>
  <c r="A80" i="34"/>
  <c r="N27" i="34"/>
  <c r="D28" i="34"/>
  <c r="E27" i="34"/>
  <c r="D27" i="34"/>
  <c r="M27" i="34"/>
  <c r="F27" i="34"/>
  <c r="D26" i="31"/>
  <c r="N25" i="31"/>
  <c r="F25" i="31"/>
  <c r="M25" i="31"/>
  <c r="E25" i="31"/>
  <c r="D25" i="31"/>
  <c r="D180" i="32"/>
  <c r="D181" i="32"/>
  <c r="N180" i="32"/>
  <c r="F180" i="32"/>
  <c r="M180" i="32"/>
  <c r="E180" i="32"/>
  <c r="E180" i="29"/>
  <c r="D180" i="29"/>
  <c r="D181" i="29"/>
  <c r="N180" i="29"/>
  <c r="F180" i="29"/>
  <c r="M180" i="29"/>
  <c r="N78" i="24"/>
  <c r="M78" i="24"/>
  <c r="F78" i="24"/>
  <c r="E78" i="24"/>
  <c r="D78" i="24"/>
  <c r="D79" i="24"/>
  <c r="D28" i="23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133" i="34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B182" i="23"/>
  <c r="A131" i="23"/>
  <c r="B129" i="23"/>
  <c r="B78" i="23"/>
  <c r="A80" i="23"/>
  <c r="A31" i="23"/>
  <c r="B29" i="23"/>
  <c r="E182" i="29" l="1"/>
  <c r="D182" i="29"/>
  <c r="D183" i="29"/>
  <c r="N182" i="29"/>
  <c r="F182" i="29"/>
  <c r="M182" i="29"/>
  <c r="L80" i="29"/>
  <c r="K80" i="29"/>
  <c r="J80" i="29"/>
  <c r="I80" i="29"/>
  <c r="H80" i="29"/>
  <c r="G80" i="29"/>
  <c r="B80" i="29"/>
  <c r="K31" i="34"/>
  <c r="J31" i="34"/>
  <c r="I31" i="34"/>
  <c r="H31" i="34"/>
  <c r="G31" i="34"/>
  <c r="L31" i="34"/>
  <c r="B31" i="34"/>
  <c r="L80" i="34"/>
  <c r="K80" i="34"/>
  <c r="J80" i="34"/>
  <c r="G80" i="34"/>
  <c r="I80" i="34"/>
  <c r="H80" i="34"/>
  <c r="B80" i="34"/>
  <c r="A82" i="34"/>
  <c r="L184" i="30"/>
  <c r="K184" i="30"/>
  <c r="J184" i="30"/>
  <c r="I184" i="30"/>
  <c r="H184" i="30"/>
  <c r="G184" i="30"/>
  <c r="B184" i="30"/>
  <c r="L184" i="34"/>
  <c r="K184" i="34"/>
  <c r="G184" i="34"/>
  <c r="J184" i="34"/>
  <c r="I184" i="34"/>
  <c r="H184" i="34"/>
  <c r="B184" i="34"/>
  <c r="M78" i="34"/>
  <c r="E78" i="34"/>
  <c r="D78" i="34"/>
  <c r="D79" i="34"/>
  <c r="N78" i="34"/>
  <c r="F78" i="34"/>
  <c r="N131" i="34"/>
  <c r="F131" i="34"/>
  <c r="M131" i="34"/>
  <c r="E131" i="34"/>
  <c r="D131" i="34"/>
  <c r="D132" i="34"/>
  <c r="N129" i="35"/>
  <c r="F129" i="35"/>
  <c r="M129" i="35"/>
  <c r="D129" i="35"/>
  <c r="D130" i="35"/>
  <c r="E129" i="35"/>
  <c r="D79" i="32"/>
  <c r="D78" i="32"/>
  <c r="N78" i="32"/>
  <c r="F78" i="32"/>
  <c r="M78" i="32"/>
  <c r="E78" i="32"/>
  <c r="M129" i="32"/>
  <c r="E129" i="32"/>
  <c r="D129" i="32"/>
  <c r="D130" i="32"/>
  <c r="N129" i="32"/>
  <c r="F129" i="32"/>
  <c r="K184" i="24"/>
  <c r="J184" i="24"/>
  <c r="I184" i="24"/>
  <c r="H184" i="24"/>
  <c r="L184" i="24"/>
  <c r="G184" i="24"/>
  <c r="B184" i="24"/>
  <c r="K80" i="32"/>
  <c r="J80" i="32"/>
  <c r="I80" i="32"/>
  <c r="H80" i="32"/>
  <c r="L80" i="32"/>
  <c r="G80" i="32"/>
  <c r="B80" i="32"/>
  <c r="K133" i="24"/>
  <c r="J133" i="24"/>
  <c r="I133" i="24"/>
  <c r="H133" i="24"/>
  <c r="L133" i="24"/>
  <c r="G133" i="24"/>
  <c r="B133" i="24"/>
  <c r="L31" i="29"/>
  <c r="K31" i="29"/>
  <c r="J31" i="29"/>
  <c r="I31" i="29"/>
  <c r="H31" i="29"/>
  <c r="G31" i="29"/>
  <c r="B31" i="29"/>
  <c r="L133" i="31"/>
  <c r="K133" i="31"/>
  <c r="J133" i="31"/>
  <c r="I133" i="31"/>
  <c r="H133" i="31"/>
  <c r="G133" i="31"/>
  <c r="B133" i="31"/>
  <c r="K184" i="32"/>
  <c r="J184" i="32"/>
  <c r="I184" i="32"/>
  <c r="H184" i="32"/>
  <c r="G184" i="32"/>
  <c r="L184" i="32"/>
  <c r="B184" i="32"/>
  <c r="L82" i="35"/>
  <c r="K82" i="35"/>
  <c r="J82" i="35"/>
  <c r="I82" i="35"/>
  <c r="H82" i="35"/>
  <c r="G82" i="35"/>
  <c r="B82" i="35"/>
  <c r="D81" i="35"/>
  <c r="N80" i="35"/>
  <c r="F80" i="35"/>
  <c r="M80" i="35"/>
  <c r="E80" i="35"/>
  <c r="D80" i="35"/>
  <c r="D30" i="34"/>
  <c r="E29" i="34"/>
  <c r="D29" i="34"/>
  <c r="N29" i="34"/>
  <c r="M29" i="34"/>
  <c r="F29" i="34"/>
  <c r="F78" i="31"/>
  <c r="M78" i="31"/>
  <c r="E78" i="31"/>
  <c r="D78" i="31"/>
  <c r="D79" i="31"/>
  <c r="N78" i="31"/>
  <c r="D182" i="31"/>
  <c r="D183" i="31"/>
  <c r="N182" i="31"/>
  <c r="F182" i="31"/>
  <c r="M182" i="31"/>
  <c r="E182" i="31"/>
  <c r="N182" i="24"/>
  <c r="F182" i="24"/>
  <c r="M182" i="24"/>
  <c r="E182" i="24"/>
  <c r="D182" i="24"/>
  <c r="D183" i="24"/>
  <c r="N182" i="30"/>
  <c r="F182" i="30"/>
  <c r="M182" i="30"/>
  <c r="E182" i="30"/>
  <c r="D182" i="30"/>
  <c r="D183" i="30"/>
  <c r="L184" i="23"/>
  <c r="K184" i="23"/>
  <c r="J184" i="23"/>
  <c r="I184" i="23"/>
  <c r="H184" i="23"/>
  <c r="G184" i="23"/>
  <c r="F180" i="35"/>
  <c r="D181" i="35"/>
  <c r="E180" i="35"/>
  <c r="M180" i="35"/>
  <c r="D180" i="35"/>
  <c r="N180" i="35"/>
  <c r="K131" i="32"/>
  <c r="J131" i="32"/>
  <c r="I131" i="32"/>
  <c r="H131" i="32"/>
  <c r="L131" i="32"/>
  <c r="G131" i="32"/>
  <c r="B131" i="32"/>
  <c r="A133" i="32"/>
  <c r="L80" i="31"/>
  <c r="K80" i="31"/>
  <c r="J80" i="31"/>
  <c r="I80" i="31"/>
  <c r="H80" i="31"/>
  <c r="G80" i="31"/>
  <c r="B80" i="31"/>
  <c r="F78" i="30"/>
  <c r="M78" i="30"/>
  <c r="E78" i="30"/>
  <c r="D78" i="30"/>
  <c r="D79" i="30"/>
  <c r="N78" i="30"/>
  <c r="N182" i="34"/>
  <c r="F182" i="34"/>
  <c r="M182" i="34"/>
  <c r="E182" i="34"/>
  <c r="D182" i="34"/>
  <c r="D183" i="34"/>
  <c r="N131" i="29"/>
  <c r="F131" i="29"/>
  <c r="M131" i="29"/>
  <c r="E131" i="29"/>
  <c r="D131" i="29"/>
  <c r="D132" i="29"/>
  <c r="N78" i="29"/>
  <c r="F78" i="29"/>
  <c r="M78" i="29"/>
  <c r="E78" i="29"/>
  <c r="D79" i="29"/>
  <c r="D78" i="29"/>
  <c r="L133" i="30"/>
  <c r="K133" i="30"/>
  <c r="J133" i="30"/>
  <c r="I133" i="30"/>
  <c r="H133" i="30"/>
  <c r="G133" i="30"/>
  <c r="B133" i="30"/>
  <c r="E27" i="24"/>
  <c r="D27" i="24"/>
  <c r="D28" i="24"/>
  <c r="N27" i="24"/>
  <c r="F27" i="24"/>
  <c r="M27" i="24"/>
  <c r="K82" i="24"/>
  <c r="J82" i="24"/>
  <c r="I82" i="24"/>
  <c r="H82" i="24"/>
  <c r="G82" i="24"/>
  <c r="L82" i="24"/>
  <c r="B82" i="24"/>
  <c r="K29" i="24"/>
  <c r="J29" i="24"/>
  <c r="I29" i="24"/>
  <c r="H29" i="24"/>
  <c r="L29" i="24"/>
  <c r="G29" i="24"/>
  <c r="B29" i="24"/>
  <c r="L133" i="34"/>
  <c r="K133" i="34"/>
  <c r="J133" i="34"/>
  <c r="I133" i="34"/>
  <c r="H133" i="34"/>
  <c r="G133" i="34"/>
  <c r="B133" i="34"/>
  <c r="F131" i="31"/>
  <c r="M131" i="31"/>
  <c r="E131" i="31"/>
  <c r="D131" i="31"/>
  <c r="D132" i="31"/>
  <c r="N131" i="31"/>
  <c r="N27" i="35"/>
  <c r="F27" i="35"/>
  <c r="D28" i="35"/>
  <c r="M27" i="35"/>
  <c r="E27" i="35"/>
  <c r="D27" i="35"/>
  <c r="D132" i="24"/>
  <c r="N131" i="24"/>
  <c r="F131" i="24"/>
  <c r="M131" i="24"/>
  <c r="E131" i="24"/>
  <c r="D131" i="24"/>
  <c r="F29" i="29"/>
  <c r="M29" i="29"/>
  <c r="E29" i="29"/>
  <c r="D29" i="29"/>
  <c r="D30" i="29"/>
  <c r="N29" i="29"/>
  <c r="D182" i="32"/>
  <c r="N182" i="32"/>
  <c r="F182" i="32"/>
  <c r="M182" i="32"/>
  <c r="E182" i="32"/>
  <c r="D183" i="32"/>
  <c r="K31" i="23"/>
  <c r="J31" i="23"/>
  <c r="I31" i="23"/>
  <c r="H31" i="23"/>
  <c r="G31" i="23"/>
  <c r="L31" i="23"/>
  <c r="K31" i="32"/>
  <c r="J31" i="32"/>
  <c r="I31" i="32"/>
  <c r="H31" i="32"/>
  <c r="L31" i="32"/>
  <c r="G31" i="32"/>
  <c r="B31" i="32"/>
  <c r="L80" i="23"/>
  <c r="K80" i="23"/>
  <c r="J80" i="23"/>
  <c r="I80" i="23"/>
  <c r="H80" i="23"/>
  <c r="G80" i="23"/>
  <c r="L133" i="29"/>
  <c r="K133" i="29"/>
  <c r="J133" i="29"/>
  <c r="I133" i="29"/>
  <c r="H133" i="29"/>
  <c r="G133" i="29"/>
  <c r="B133" i="29"/>
  <c r="K184" i="29"/>
  <c r="J184" i="29"/>
  <c r="I184" i="29"/>
  <c r="H184" i="29"/>
  <c r="G184" i="29"/>
  <c r="L184" i="29"/>
  <c r="B184" i="29"/>
  <c r="L182" i="35"/>
  <c r="K182" i="35"/>
  <c r="J182" i="35"/>
  <c r="I182" i="35"/>
  <c r="H182" i="35"/>
  <c r="G182" i="35"/>
  <c r="B182" i="35"/>
  <c r="L131" i="23"/>
  <c r="K131" i="23"/>
  <c r="J131" i="23"/>
  <c r="I131" i="23"/>
  <c r="H131" i="23"/>
  <c r="G131" i="23"/>
  <c r="L31" i="30"/>
  <c r="J31" i="30"/>
  <c r="I31" i="30"/>
  <c r="K31" i="30"/>
  <c r="H31" i="30"/>
  <c r="G31" i="30"/>
  <c r="B31" i="30"/>
  <c r="L29" i="31"/>
  <c r="K29" i="31"/>
  <c r="J29" i="31"/>
  <c r="I29" i="31"/>
  <c r="H29" i="31"/>
  <c r="G29" i="31"/>
  <c r="B29" i="31"/>
  <c r="L29" i="35"/>
  <c r="K29" i="35"/>
  <c r="J29" i="35"/>
  <c r="I29" i="35"/>
  <c r="H29" i="35"/>
  <c r="G29" i="35"/>
  <c r="B29" i="35"/>
  <c r="L80" i="30"/>
  <c r="K80" i="30"/>
  <c r="J80" i="30"/>
  <c r="I80" i="30"/>
  <c r="H80" i="30"/>
  <c r="G80" i="30"/>
  <c r="B80" i="30"/>
  <c r="L184" i="31"/>
  <c r="K184" i="31"/>
  <c r="J184" i="31"/>
  <c r="I184" i="31"/>
  <c r="H184" i="31"/>
  <c r="G184" i="31"/>
  <c r="B184" i="31"/>
  <c r="L131" i="35"/>
  <c r="K131" i="35"/>
  <c r="J131" i="35"/>
  <c r="I131" i="35"/>
  <c r="H131" i="35"/>
  <c r="G131" i="35"/>
  <c r="B131" i="35"/>
  <c r="D29" i="30"/>
  <c r="D30" i="30"/>
  <c r="N29" i="30"/>
  <c r="F29" i="30"/>
  <c r="M29" i="30"/>
  <c r="E29" i="30"/>
  <c r="F27" i="31"/>
  <c r="M27" i="31"/>
  <c r="E27" i="31"/>
  <c r="D27" i="31"/>
  <c r="D28" i="31"/>
  <c r="N27" i="31"/>
  <c r="M80" i="24"/>
  <c r="E80" i="24"/>
  <c r="D80" i="24"/>
  <c r="N80" i="24"/>
  <c r="F80" i="24"/>
  <c r="D81" i="24"/>
  <c r="F131" i="30"/>
  <c r="M131" i="30"/>
  <c r="E131" i="30"/>
  <c r="D131" i="30"/>
  <c r="D132" i="30"/>
  <c r="N131" i="30"/>
  <c r="N29" i="32"/>
  <c r="F29" i="32"/>
  <c r="D30" i="32"/>
  <c r="E29" i="32"/>
  <c r="M29" i="32"/>
  <c r="D29" i="32"/>
  <c r="D130" i="23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33" i="34"/>
  <c r="A186" i="32"/>
  <c r="A33" i="32"/>
  <c r="A82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B184" i="23"/>
  <c r="A186" i="23"/>
  <c r="B131" i="23"/>
  <c r="A133" i="23"/>
  <c r="B80" i="23"/>
  <c r="A82" i="23"/>
  <c r="A33" i="23"/>
  <c r="B31" i="23"/>
  <c r="M184" i="34" l="1"/>
  <c r="E184" i="34"/>
  <c r="D184" i="34"/>
  <c r="D185" i="34"/>
  <c r="N184" i="34"/>
  <c r="F184" i="34"/>
  <c r="K82" i="32"/>
  <c r="J82" i="32"/>
  <c r="I82" i="32"/>
  <c r="H82" i="32"/>
  <c r="L82" i="32"/>
  <c r="G82" i="32"/>
  <c r="B82" i="32"/>
  <c r="D184" i="31"/>
  <c r="D185" i="31"/>
  <c r="N184" i="31"/>
  <c r="E184" i="31"/>
  <c r="F184" i="31"/>
  <c r="M184" i="31"/>
  <c r="N184" i="29"/>
  <c r="F184" i="29"/>
  <c r="M184" i="29"/>
  <c r="E184" i="29"/>
  <c r="D184" i="29"/>
  <c r="D185" i="29"/>
  <c r="E133" i="30"/>
  <c r="D133" i="30"/>
  <c r="D134" i="30"/>
  <c r="N133" i="30"/>
  <c r="F133" i="30"/>
  <c r="M133" i="30"/>
  <c r="D134" i="31"/>
  <c r="N133" i="31"/>
  <c r="F133" i="31"/>
  <c r="M133" i="31"/>
  <c r="E133" i="31"/>
  <c r="D133" i="31"/>
  <c r="F184" i="30"/>
  <c r="M184" i="30"/>
  <c r="E184" i="30"/>
  <c r="D184" i="30"/>
  <c r="D185" i="30"/>
  <c r="N184" i="30"/>
  <c r="L33" i="30"/>
  <c r="K33" i="30"/>
  <c r="J33" i="30"/>
  <c r="I33" i="30"/>
  <c r="H33" i="30"/>
  <c r="G33" i="30"/>
  <c r="B33" i="30"/>
  <c r="N82" i="24"/>
  <c r="F82" i="24"/>
  <c r="M82" i="24"/>
  <c r="E82" i="24"/>
  <c r="D82" i="24"/>
  <c r="D83" i="24"/>
  <c r="K84" i="24"/>
  <c r="J84" i="24"/>
  <c r="I84" i="24"/>
  <c r="L84" i="24"/>
  <c r="H84" i="24"/>
  <c r="G84" i="24"/>
  <c r="B84" i="24"/>
  <c r="L82" i="30"/>
  <c r="K82" i="30"/>
  <c r="J82" i="30"/>
  <c r="I82" i="30"/>
  <c r="H82" i="30"/>
  <c r="G82" i="30"/>
  <c r="B82" i="30"/>
  <c r="L186" i="34"/>
  <c r="K186" i="34"/>
  <c r="J186" i="34"/>
  <c r="I186" i="34"/>
  <c r="H186" i="34"/>
  <c r="G186" i="34"/>
  <c r="B186" i="34"/>
  <c r="K33" i="32"/>
  <c r="J33" i="32"/>
  <c r="I33" i="32"/>
  <c r="H33" i="32"/>
  <c r="L33" i="32"/>
  <c r="G33" i="32"/>
  <c r="B33" i="32"/>
  <c r="L133" i="35"/>
  <c r="K133" i="35"/>
  <c r="J133" i="35"/>
  <c r="I133" i="35"/>
  <c r="H133" i="35"/>
  <c r="G133" i="35"/>
  <c r="B133" i="35"/>
  <c r="E80" i="30"/>
  <c r="D80" i="30"/>
  <c r="D81" i="30"/>
  <c r="N80" i="30"/>
  <c r="F80" i="30"/>
  <c r="M80" i="30"/>
  <c r="N133" i="29"/>
  <c r="F133" i="29"/>
  <c r="M133" i="29"/>
  <c r="E133" i="29"/>
  <c r="D133" i="29"/>
  <c r="D134" i="29"/>
  <c r="D80" i="31"/>
  <c r="D81" i="31"/>
  <c r="N80" i="31"/>
  <c r="F80" i="31"/>
  <c r="M80" i="31"/>
  <c r="E80" i="31"/>
  <c r="F31" i="29"/>
  <c r="M31" i="29"/>
  <c r="E31" i="29"/>
  <c r="D31" i="29"/>
  <c r="D32" i="29"/>
  <c r="N31" i="29"/>
  <c r="L82" i="34"/>
  <c r="K82" i="34"/>
  <c r="J82" i="34"/>
  <c r="I82" i="34"/>
  <c r="H82" i="34"/>
  <c r="G82" i="34"/>
  <c r="B82" i="34"/>
  <c r="A84" i="34"/>
  <c r="L33" i="29"/>
  <c r="K33" i="29"/>
  <c r="J33" i="29"/>
  <c r="I33" i="29"/>
  <c r="H33" i="29"/>
  <c r="G33" i="29"/>
  <c r="B33" i="29"/>
  <c r="L135" i="34"/>
  <c r="K135" i="34"/>
  <c r="J135" i="34"/>
  <c r="G135" i="34"/>
  <c r="I135" i="34"/>
  <c r="H135" i="34"/>
  <c r="B135" i="34"/>
  <c r="F131" i="35"/>
  <c r="D132" i="35"/>
  <c r="E131" i="35"/>
  <c r="M131" i="35"/>
  <c r="D131" i="35"/>
  <c r="N131" i="35"/>
  <c r="F182" i="35"/>
  <c r="N182" i="35"/>
  <c r="M182" i="35"/>
  <c r="D182" i="35"/>
  <c r="D183" i="35"/>
  <c r="E182" i="35"/>
  <c r="L31" i="31"/>
  <c r="K31" i="31"/>
  <c r="J31" i="31"/>
  <c r="I31" i="31"/>
  <c r="H31" i="31"/>
  <c r="G31" i="31"/>
  <c r="B31" i="31"/>
  <c r="K186" i="29"/>
  <c r="J186" i="29"/>
  <c r="I186" i="29"/>
  <c r="H186" i="29"/>
  <c r="L186" i="29"/>
  <c r="G186" i="29"/>
  <c r="B186" i="29"/>
  <c r="K186" i="32"/>
  <c r="J186" i="32"/>
  <c r="I186" i="32"/>
  <c r="H186" i="32"/>
  <c r="G186" i="32"/>
  <c r="L186" i="32"/>
  <c r="B186" i="32"/>
  <c r="L84" i="35"/>
  <c r="K84" i="35"/>
  <c r="J84" i="35"/>
  <c r="I84" i="35"/>
  <c r="H84" i="35"/>
  <c r="G84" i="35"/>
  <c r="B84" i="35"/>
  <c r="M29" i="35"/>
  <c r="E29" i="35"/>
  <c r="D29" i="35"/>
  <c r="D30" i="35"/>
  <c r="N29" i="35"/>
  <c r="F29" i="35"/>
  <c r="F31" i="32"/>
  <c r="M31" i="32"/>
  <c r="D31" i="32"/>
  <c r="D32" i="32"/>
  <c r="E31" i="32"/>
  <c r="N31" i="32"/>
  <c r="K133" i="32"/>
  <c r="J133" i="32"/>
  <c r="I133" i="32"/>
  <c r="H133" i="32"/>
  <c r="L133" i="32"/>
  <c r="G133" i="32"/>
  <c r="B133" i="32"/>
  <c r="A135" i="32"/>
  <c r="N133" i="24"/>
  <c r="F133" i="24"/>
  <c r="M133" i="24"/>
  <c r="E133" i="24"/>
  <c r="D133" i="24"/>
  <c r="D134" i="24"/>
  <c r="D81" i="34"/>
  <c r="N80" i="34"/>
  <c r="F80" i="34"/>
  <c r="M80" i="34"/>
  <c r="E80" i="34"/>
  <c r="D80" i="34"/>
  <c r="L82" i="23"/>
  <c r="K82" i="23"/>
  <c r="J82" i="23"/>
  <c r="I82" i="23"/>
  <c r="H82" i="23"/>
  <c r="G82" i="23"/>
  <c r="L82" i="29"/>
  <c r="K82" i="29"/>
  <c r="J82" i="29"/>
  <c r="I82" i="29"/>
  <c r="H82" i="29"/>
  <c r="G82" i="29"/>
  <c r="B82" i="29"/>
  <c r="L133" i="23"/>
  <c r="K133" i="23"/>
  <c r="J133" i="23"/>
  <c r="I133" i="23"/>
  <c r="H133" i="23"/>
  <c r="G133" i="23"/>
  <c r="L135" i="31"/>
  <c r="K135" i="31"/>
  <c r="J135" i="31"/>
  <c r="I135" i="31"/>
  <c r="H135" i="31"/>
  <c r="G135" i="31"/>
  <c r="B135" i="31"/>
  <c r="K186" i="24"/>
  <c r="J186" i="24"/>
  <c r="I186" i="24"/>
  <c r="L186" i="24"/>
  <c r="H186" i="24"/>
  <c r="G186" i="24"/>
  <c r="B186" i="24"/>
  <c r="L186" i="30"/>
  <c r="K186" i="30"/>
  <c r="J186" i="30"/>
  <c r="I186" i="30"/>
  <c r="H186" i="30"/>
  <c r="G186" i="30"/>
  <c r="B186" i="30"/>
  <c r="L186" i="31"/>
  <c r="K186" i="31"/>
  <c r="J186" i="31"/>
  <c r="I186" i="31"/>
  <c r="H186" i="31"/>
  <c r="G186" i="31"/>
  <c r="B186" i="31"/>
  <c r="J33" i="34"/>
  <c r="I33" i="34"/>
  <c r="H33" i="34"/>
  <c r="G33" i="34"/>
  <c r="L33" i="34"/>
  <c r="B33" i="34"/>
  <c r="K33" i="34"/>
  <c r="L31" i="35"/>
  <c r="K31" i="35"/>
  <c r="J31" i="35"/>
  <c r="I31" i="35"/>
  <c r="H31" i="35"/>
  <c r="G31" i="35"/>
  <c r="B31" i="35"/>
  <c r="F29" i="31"/>
  <c r="M29" i="31"/>
  <c r="E29" i="31"/>
  <c r="D29" i="31"/>
  <c r="D30" i="31"/>
  <c r="N29" i="31"/>
  <c r="N133" i="34"/>
  <c r="F133" i="34"/>
  <c r="M133" i="34"/>
  <c r="E133" i="34"/>
  <c r="D133" i="34"/>
  <c r="D134" i="34"/>
  <c r="D132" i="32"/>
  <c r="N131" i="32"/>
  <c r="F131" i="32"/>
  <c r="M131" i="32"/>
  <c r="E131" i="32"/>
  <c r="D131" i="32"/>
  <c r="N80" i="32"/>
  <c r="F80" i="32"/>
  <c r="M80" i="32"/>
  <c r="E80" i="32"/>
  <c r="D80" i="32"/>
  <c r="D81" i="32"/>
  <c r="M31" i="34"/>
  <c r="D32" i="34"/>
  <c r="E31" i="34"/>
  <c r="D31" i="34"/>
  <c r="F31" i="34"/>
  <c r="N31" i="34"/>
  <c r="K33" i="23"/>
  <c r="J33" i="23"/>
  <c r="I33" i="23"/>
  <c r="H33" i="23"/>
  <c r="L33" i="23"/>
  <c r="G33" i="23"/>
  <c r="D185" i="32"/>
  <c r="N184" i="32"/>
  <c r="F184" i="32"/>
  <c r="M184" i="32"/>
  <c r="E184" i="32"/>
  <c r="D184" i="32"/>
  <c r="L135" i="29"/>
  <c r="K135" i="29"/>
  <c r="J135" i="29"/>
  <c r="I135" i="29"/>
  <c r="H135" i="29"/>
  <c r="G135" i="29"/>
  <c r="B135" i="29"/>
  <c r="J31" i="24"/>
  <c r="I31" i="24"/>
  <c r="L31" i="24"/>
  <c r="H31" i="24"/>
  <c r="K31" i="24"/>
  <c r="G31" i="24"/>
  <c r="B31" i="24"/>
  <c r="J135" i="24"/>
  <c r="I135" i="24"/>
  <c r="K135" i="24"/>
  <c r="H135" i="24"/>
  <c r="G135" i="24"/>
  <c r="L135" i="24"/>
  <c r="B135" i="24"/>
  <c r="L186" i="23"/>
  <c r="K186" i="23"/>
  <c r="J186" i="23"/>
  <c r="I186" i="23"/>
  <c r="H186" i="23"/>
  <c r="G186" i="23"/>
  <c r="L135" i="30"/>
  <c r="K135" i="30"/>
  <c r="J135" i="30"/>
  <c r="I135" i="30"/>
  <c r="H135" i="30"/>
  <c r="G135" i="30"/>
  <c r="B135" i="30"/>
  <c r="L82" i="31"/>
  <c r="K82" i="31"/>
  <c r="J82" i="31"/>
  <c r="I82" i="31"/>
  <c r="H82" i="31"/>
  <c r="G82" i="31"/>
  <c r="B82" i="31"/>
  <c r="L184" i="35"/>
  <c r="K184" i="35"/>
  <c r="J184" i="35"/>
  <c r="I184" i="35"/>
  <c r="H184" i="35"/>
  <c r="G184" i="35"/>
  <c r="B184" i="35"/>
  <c r="D31" i="30"/>
  <c r="D32" i="30"/>
  <c r="N31" i="30"/>
  <c r="F31" i="30"/>
  <c r="M31" i="30"/>
  <c r="E31" i="30"/>
  <c r="E29" i="24"/>
  <c r="D29" i="24"/>
  <c r="D30" i="24"/>
  <c r="N29" i="24"/>
  <c r="F29" i="24"/>
  <c r="M29" i="24"/>
  <c r="N82" i="35"/>
  <c r="F82" i="35"/>
  <c r="M82" i="35"/>
  <c r="E82" i="35"/>
  <c r="D82" i="35"/>
  <c r="D83" i="35"/>
  <c r="D185" i="24"/>
  <c r="D184" i="24"/>
  <c r="N184" i="24"/>
  <c r="F184" i="24"/>
  <c r="M184" i="24"/>
  <c r="E184" i="24"/>
  <c r="N80" i="29"/>
  <c r="F80" i="29"/>
  <c r="M80" i="29"/>
  <c r="E80" i="29"/>
  <c r="D81" i="29"/>
  <c r="D80" i="29"/>
  <c r="D32" i="23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188" i="34"/>
  <c r="A35" i="34"/>
  <c r="A137" i="34"/>
  <c r="A84" i="32"/>
  <c r="A188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B186" i="23"/>
  <c r="A135" i="23"/>
  <c r="B133" i="23"/>
  <c r="A84" i="23"/>
  <c r="B82" i="23"/>
  <c r="A35" i="23"/>
  <c r="B33" i="23"/>
  <c r="E184" i="35" l="1"/>
  <c r="M184" i="35"/>
  <c r="D184" i="35"/>
  <c r="N184" i="35"/>
  <c r="F184" i="35"/>
  <c r="D185" i="35"/>
  <c r="D32" i="35"/>
  <c r="N31" i="35"/>
  <c r="F31" i="35"/>
  <c r="M31" i="35"/>
  <c r="E31" i="35"/>
  <c r="D31" i="35"/>
  <c r="E82" i="29"/>
  <c r="D83" i="29"/>
  <c r="D82" i="29"/>
  <c r="N82" i="29"/>
  <c r="F82" i="29"/>
  <c r="M82" i="29"/>
  <c r="D31" i="31"/>
  <c r="D32" i="31"/>
  <c r="N31" i="31"/>
  <c r="F31" i="31"/>
  <c r="M31" i="31"/>
  <c r="E31" i="31"/>
  <c r="E33" i="32"/>
  <c r="M33" i="32"/>
  <c r="D33" i="32"/>
  <c r="D34" i="32"/>
  <c r="N33" i="32"/>
  <c r="F33" i="32"/>
  <c r="L188" i="30"/>
  <c r="K188" i="30"/>
  <c r="J188" i="30"/>
  <c r="I188" i="30"/>
  <c r="H188" i="30"/>
  <c r="G188" i="30"/>
  <c r="B188" i="30"/>
  <c r="L188" i="34"/>
  <c r="K188" i="34"/>
  <c r="J188" i="34"/>
  <c r="G188" i="34"/>
  <c r="I188" i="34"/>
  <c r="H188" i="34"/>
  <c r="B188" i="34"/>
  <c r="L84" i="30"/>
  <c r="K84" i="30"/>
  <c r="J84" i="30"/>
  <c r="I84" i="30"/>
  <c r="H84" i="30"/>
  <c r="G84" i="30"/>
  <c r="B84" i="30"/>
  <c r="D83" i="31"/>
  <c r="N82" i="31"/>
  <c r="F82" i="31"/>
  <c r="M82" i="31"/>
  <c r="E82" i="31"/>
  <c r="D82" i="31"/>
  <c r="K135" i="32"/>
  <c r="J135" i="32"/>
  <c r="I135" i="32"/>
  <c r="H135" i="32"/>
  <c r="L135" i="32"/>
  <c r="G135" i="32"/>
  <c r="B135" i="32"/>
  <c r="A137" i="32"/>
  <c r="M135" i="34"/>
  <c r="E135" i="34"/>
  <c r="D135" i="34"/>
  <c r="D136" i="34"/>
  <c r="N135" i="34"/>
  <c r="F135" i="34"/>
  <c r="D187" i="34"/>
  <c r="N186" i="34"/>
  <c r="F186" i="34"/>
  <c r="M186" i="34"/>
  <c r="E186" i="34"/>
  <c r="D186" i="34"/>
  <c r="L84" i="29"/>
  <c r="K84" i="29"/>
  <c r="J84" i="29"/>
  <c r="I84" i="29"/>
  <c r="H84" i="29"/>
  <c r="G84" i="29"/>
  <c r="B84" i="29"/>
  <c r="J33" i="24"/>
  <c r="I33" i="24"/>
  <c r="H33" i="24"/>
  <c r="G33" i="24"/>
  <c r="L33" i="24"/>
  <c r="K33" i="24"/>
  <c r="B33" i="24"/>
  <c r="L137" i="29"/>
  <c r="K137" i="29"/>
  <c r="J137" i="29"/>
  <c r="I137" i="29"/>
  <c r="H137" i="29"/>
  <c r="G137" i="29"/>
  <c r="B137" i="29"/>
  <c r="L84" i="23"/>
  <c r="K84" i="23"/>
  <c r="J84" i="23"/>
  <c r="I84" i="23"/>
  <c r="H84" i="23"/>
  <c r="G84" i="23"/>
  <c r="K86" i="24"/>
  <c r="J86" i="24"/>
  <c r="I86" i="24"/>
  <c r="H86" i="24"/>
  <c r="L86" i="24"/>
  <c r="G86" i="24"/>
  <c r="B86" i="24"/>
  <c r="K188" i="29"/>
  <c r="J188" i="29"/>
  <c r="I188" i="29"/>
  <c r="H188" i="29"/>
  <c r="L188" i="29"/>
  <c r="G188" i="29"/>
  <c r="B188" i="29"/>
  <c r="L137" i="31"/>
  <c r="K137" i="31"/>
  <c r="J137" i="31"/>
  <c r="I137" i="31"/>
  <c r="H137" i="31"/>
  <c r="G137" i="31"/>
  <c r="B137" i="31"/>
  <c r="K188" i="32"/>
  <c r="J188" i="32"/>
  <c r="I188" i="32"/>
  <c r="H188" i="32"/>
  <c r="G188" i="32"/>
  <c r="L188" i="32"/>
  <c r="B188" i="32"/>
  <c r="L135" i="35"/>
  <c r="K135" i="35"/>
  <c r="J135" i="35"/>
  <c r="I135" i="35"/>
  <c r="H135" i="35"/>
  <c r="G135" i="35"/>
  <c r="B135" i="35"/>
  <c r="N135" i="30"/>
  <c r="F135" i="30"/>
  <c r="M135" i="30"/>
  <c r="E135" i="30"/>
  <c r="D135" i="30"/>
  <c r="D136" i="30"/>
  <c r="F33" i="34"/>
  <c r="E33" i="34"/>
  <c r="M33" i="34"/>
  <c r="D33" i="34"/>
  <c r="N33" i="34"/>
  <c r="D34" i="34"/>
  <c r="D187" i="31"/>
  <c r="N186" i="31"/>
  <c r="F186" i="31"/>
  <c r="M186" i="31"/>
  <c r="E186" i="31"/>
  <c r="D186" i="31"/>
  <c r="D134" i="32"/>
  <c r="E133" i="32"/>
  <c r="D133" i="32"/>
  <c r="N133" i="32"/>
  <c r="F133" i="32"/>
  <c r="M133" i="32"/>
  <c r="D34" i="29"/>
  <c r="D33" i="29"/>
  <c r="N33" i="29"/>
  <c r="F33" i="29"/>
  <c r="M33" i="29"/>
  <c r="E33" i="29"/>
  <c r="N82" i="30"/>
  <c r="F82" i="30"/>
  <c r="M82" i="30"/>
  <c r="E82" i="30"/>
  <c r="D82" i="30"/>
  <c r="D83" i="30"/>
  <c r="K35" i="23"/>
  <c r="J35" i="23"/>
  <c r="I35" i="23"/>
  <c r="H35" i="23"/>
  <c r="L35" i="23"/>
  <c r="G35" i="23"/>
  <c r="K35" i="32"/>
  <c r="J35" i="32"/>
  <c r="I35" i="32"/>
  <c r="H35" i="32"/>
  <c r="L35" i="32"/>
  <c r="G35" i="32"/>
  <c r="B35" i="32"/>
  <c r="K188" i="24"/>
  <c r="J188" i="24"/>
  <c r="I188" i="24"/>
  <c r="H188" i="24"/>
  <c r="L188" i="24"/>
  <c r="G188" i="24"/>
  <c r="B188" i="24"/>
  <c r="K84" i="32"/>
  <c r="J84" i="32"/>
  <c r="I84" i="32"/>
  <c r="H84" i="32"/>
  <c r="L84" i="32"/>
  <c r="G84" i="32"/>
  <c r="B84" i="32"/>
  <c r="E186" i="30"/>
  <c r="D186" i="30"/>
  <c r="D187" i="30"/>
  <c r="N186" i="30"/>
  <c r="F186" i="30"/>
  <c r="M186" i="30"/>
  <c r="N84" i="35"/>
  <c r="F84" i="35"/>
  <c r="D85" i="35"/>
  <c r="E84" i="35"/>
  <c r="D84" i="35"/>
  <c r="M84" i="35"/>
  <c r="L84" i="34"/>
  <c r="G84" i="34"/>
  <c r="K84" i="34"/>
  <c r="J84" i="34"/>
  <c r="I84" i="34"/>
  <c r="H84" i="34"/>
  <c r="B84" i="34"/>
  <c r="A86" i="34"/>
  <c r="D84" i="24"/>
  <c r="N84" i="24"/>
  <c r="F84" i="24"/>
  <c r="M84" i="24"/>
  <c r="E84" i="24"/>
  <c r="D85" i="24"/>
  <c r="L188" i="23"/>
  <c r="K188" i="23"/>
  <c r="J188" i="23"/>
  <c r="I188" i="23"/>
  <c r="H188" i="23"/>
  <c r="G188" i="23"/>
  <c r="L84" i="31"/>
  <c r="K84" i="31"/>
  <c r="J84" i="31"/>
  <c r="I84" i="31"/>
  <c r="H84" i="31"/>
  <c r="G84" i="31"/>
  <c r="B84" i="31"/>
  <c r="N135" i="24"/>
  <c r="F135" i="24"/>
  <c r="M135" i="24"/>
  <c r="E135" i="24"/>
  <c r="D135" i="24"/>
  <c r="D136" i="24"/>
  <c r="L135" i="23"/>
  <c r="K135" i="23"/>
  <c r="J135" i="23"/>
  <c r="I135" i="23"/>
  <c r="H135" i="23"/>
  <c r="G135" i="23"/>
  <c r="J137" i="24"/>
  <c r="I137" i="24"/>
  <c r="H137" i="24"/>
  <c r="L137" i="24"/>
  <c r="K137" i="24"/>
  <c r="G137" i="24"/>
  <c r="B137" i="24"/>
  <c r="L35" i="30"/>
  <c r="K35" i="30"/>
  <c r="J35" i="30"/>
  <c r="I35" i="30"/>
  <c r="H35" i="30"/>
  <c r="G35" i="30"/>
  <c r="B35" i="30"/>
  <c r="L188" i="31"/>
  <c r="K188" i="31"/>
  <c r="J188" i="31"/>
  <c r="I188" i="31"/>
  <c r="H188" i="31"/>
  <c r="G188" i="31"/>
  <c r="B188" i="31"/>
  <c r="L137" i="34"/>
  <c r="K137" i="34"/>
  <c r="J137" i="34"/>
  <c r="I137" i="34"/>
  <c r="G137" i="34"/>
  <c r="H137" i="34"/>
  <c r="B137" i="34"/>
  <c r="L186" i="35"/>
  <c r="K186" i="35"/>
  <c r="J186" i="35"/>
  <c r="I186" i="35"/>
  <c r="H186" i="35"/>
  <c r="G186" i="35"/>
  <c r="B186" i="35"/>
  <c r="E31" i="24"/>
  <c r="D31" i="24"/>
  <c r="D32" i="24"/>
  <c r="N31" i="24"/>
  <c r="F31" i="24"/>
  <c r="M31" i="24"/>
  <c r="N186" i="24"/>
  <c r="F186" i="24"/>
  <c r="M186" i="24"/>
  <c r="E186" i="24"/>
  <c r="D186" i="24"/>
  <c r="D187" i="24"/>
  <c r="F186" i="32"/>
  <c r="M186" i="32"/>
  <c r="E186" i="32"/>
  <c r="D186" i="32"/>
  <c r="D187" i="32"/>
  <c r="N186" i="32"/>
  <c r="N82" i="34"/>
  <c r="D83" i="34"/>
  <c r="F82" i="34"/>
  <c r="M82" i="34"/>
  <c r="E82" i="34"/>
  <c r="D82" i="34"/>
  <c r="D34" i="30"/>
  <c r="N33" i="30"/>
  <c r="F33" i="30"/>
  <c r="M33" i="30"/>
  <c r="E33" i="30"/>
  <c r="D33" i="30"/>
  <c r="L35" i="29"/>
  <c r="K35" i="29"/>
  <c r="J35" i="29"/>
  <c r="I35" i="29"/>
  <c r="H35" i="29"/>
  <c r="G35" i="29"/>
  <c r="B35" i="29"/>
  <c r="L86" i="35"/>
  <c r="K86" i="35"/>
  <c r="J86" i="35"/>
  <c r="I86" i="35"/>
  <c r="H86" i="35"/>
  <c r="G86" i="35"/>
  <c r="B86" i="35"/>
  <c r="L137" i="30"/>
  <c r="K137" i="30"/>
  <c r="J137" i="30"/>
  <c r="I137" i="30"/>
  <c r="H137" i="30"/>
  <c r="G137" i="30"/>
  <c r="B137" i="30"/>
  <c r="L33" i="31"/>
  <c r="K33" i="31"/>
  <c r="J33" i="31"/>
  <c r="I33" i="31"/>
  <c r="H33" i="31"/>
  <c r="G33" i="31"/>
  <c r="B33" i="31"/>
  <c r="I35" i="34"/>
  <c r="H35" i="34"/>
  <c r="G35" i="34"/>
  <c r="L35" i="34"/>
  <c r="B35" i="34"/>
  <c r="K35" i="34"/>
  <c r="J35" i="34"/>
  <c r="L33" i="35"/>
  <c r="K33" i="35"/>
  <c r="J33" i="35"/>
  <c r="I33" i="35"/>
  <c r="H33" i="35"/>
  <c r="G33" i="35"/>
  <c r="B33" i="35"/>
  <c r="E135" i="29"/>
  <c r="D135" i="29"/>
  <c r="D136" i="29"/>
  <c r="N135" i="29"/>
  <c r="F135" i="29"/>
  <c r="M135" i="29"/>
  <c r="D135" i="31"/>
  <c r="D136" i="31"/>
  <c r="N135" i="31"/>
  <c r="F135" i="31"/>
  <c r="M135" i="31"/>
  <c r="E135" i="31"/>
  <c r="N186" i="29"/>
  <c r="F186" i="29"/>
  <c r="M186" i="29"/>
  <c r="E186" i="29"/>
  <c r="D186" i="29"/>
  <c r="D187" i="29"/>
  <c r="F133" i="35"/>
  <c r="N133" i="35"/>
  <c r="M133" i="35"/>
  <c r="D133" i="35"/>
  <c r="D134" i="35"/>
  <c r="E133" i="35"/>
  <c r="M82" i="32"/>
  <c r="E82" i="32"/>
  <c r="D82" i="32"/>
  <c r="D83" i="32"/>
  <c r="N82" i="32"/>
  <c r="F82" i="32"/>
  <c r="D134" i="23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37" i="32"/>
  <c r="A86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B188" i="23"/>
  <c r="A190" i="23"/>
  <c r="B135" i="23"/>
  <c r="A137" i="23"/>
  <c r="A86" i="23"/>
  <c r="B84" i="23"/>
  <c r="A37" i="23"/>
  <c r="B35" i="23"/>
  <c r="D188" i="32" l="1"/>
  <c r="D189" i="32"/>
  <c r="N188" i="32"/>
  <c r="F188" i="32"/>
  <c r="M188" i="32"/>
  <c r="E188" i="32"/>
  <c r="E84" i="29"/>
  <c r="D85" i="29"/>
  <c r="D84" i="29"/>
  <c r="N84" i="29"/>
  <c r="F84" i="29"/>
  <c r="M84" i="29"/>
  <c r="L86" i="34"/>
  <c r="K86" i="34"/>
  <c r="J86" i="34"/>
  <c r="G86" i="34"/>
  <c r="I86" i="34"/>
  <c r="H86" i="34"/>
  <c r="B86" i="34"/>
  <c r="A88" i="34"/>
  <c r="D138" i="34"/>
  <c r="N137" i="34"/>
  <c r="F137" i="34"/>
  <c r="M137" i="34"/>
  <c r="E137" i="34"/>
  <c r="D137" i="34"/>
  <c r="N84" i="34"/>
  <c r="F84" i="34"/>
  <c r="M84" i="34"/>
  <c r="E84" i="34"/>
  <c r="D84" i="34"/>
  <c r="D85" i="34"/>
  <c r="D138" i="31"/>
  <c r="N137" i="31"/>
  <c r="F137" i="31"/>
  <c r="M137" i="31"/>
  <c r="E137" i="31"/>
  <c r="D137" i="31"/>
  <c r="K137" i="32"/>
  <c r="J137" i="32"/>
  <c r="I137" i="32"/>
  <c r="H137" i="32"/>
  <c r="L137" i="32"/>
  <c r="G137" i="32"/>
  <c r="B137" i="32"/>
  <c r="A139" i="32"/>
  <c r="L37" i="23"/>
  <c r="K37" i="23"/>
  <c r="J37" i="23"/>
  <c r="I37" i="23"/>
  <c r="H37" i="23"/>
  <c r="G37" i="23"/>
  <c r="H37" i="34"/>
  <c r="G37" i="34"/>
  <c r="L37" i="34"/>
  <c r="B37" i="34"/>
  <c r="K37" i="34"/>
  <c r="J37" i="34"/>
  <c r="I37" i="34"/>
  <c r="N186" i="35"/>
  <c r="F186" i="35"/>
  <c r="M186" i="35"/>
  <c r="D186" i="35"/>
  <c r="D187" i="35"/>
  <c r="E186" i="35"/>
  <c r="L139" i="30"/>
  <c r="K139" i="30"/>
  <c r="J139" i="30"/>
  <c r="I139" i="30"/>
  <c r="H139" i="30"/>
  <c r="G139" i="30"/>
  <c r="B139" i="30"/>
  <c r="L139" i="34"/>
  <c r="K139" i="34"/>
  <c r="G139" i="34"/>
  <c r="J139" i="34"/>
  <c r="I139" i="34"/>
  <c r="H139" i="34"/>
  <c r="B139" i="34"/>
  <c r="J35" i="24"/>
  <c r="I35" i="24"/>
  <c r="K35" i="24"/>
  <c r="H35" i="24"/>
  <c r="L35" i="24"/>
  <c r="G35" i="24"/>
  <c r="B35" i="24"/>
  <c r="K86" i="32"/>
  <c r="J86" i="32"/>
  <c r="I86" i="32"/>
  <c r="H86" i="32"/>
  <c r="L86" i="32"/>
  <c r="G86" i="32"/>
  <c r="B86" i="32"/>
  <c r="L88" i="35"/>
  <c r="K88" i="35"/>
  <c r="J88" i="35"/>
  <c r="I88" i="35"/>
  <c r="H88" i="35"/>
  <c r="G88" i="35"/>
  <c r="B88" i="35"/>
  <c r="D34" i="31"/>
  <c r="N33" i="31"/>
  <c r="F33" i="31"/>
  <c r="M33" i="31"/>
  <c r="E33" i="31"/>
  <c r="D33" i="31"/>
  <c r="F188" i="31"/>
  <c r="M188" i="31"/>
  <c r="E188" i="31"/>
  <c r="D188" i="31"/>
  <c r="D189" i="31"/>
  <c r="N188" i="31"/>
  <c r="D85" i="32"/>
  <c r="N84" i="32"/>
  <c r="F84" i="32"/>
  <c r="M84" i="32"/>
  <c r="E84" i="32"/>
  <c r="D84" i="32"/>
  <c r="E188" i="29"/>
  <c r="D188" i="29"/>
  <c r="D189" i="29"/>
  <c r="N188" i="29"/>
  <c r="F188" i="29"/>
  <c r="M188" i="29"/>
  <c r="N135" i="32"/>
  <c r="F135" i="32"/>
  <c r="M135" i="32"/>
  <c r="E135" i="32"/>
  <c r="D135" i="32"/>
  <c r="D136" i="32"/>
  <c r="K190" i="32"/>
  <c r="J190" i="32"/>
  <c r="I190" i="32"/>
  <c r="H190" i="32"/>
  <c r="G190" i="32"/>
  <c r="L190" i="32"/>
  <c r="B190" i="32"/>
  <c r="K88" i="24"/>
  <c r="J88" i="24"/>
  <c r="I88" i="24"/>
  <c r="H88" i="24"/>
  <c r="G88" i="24"/>
  <c r="L88" i="24"/>
  <c r="B88" i="24"/>
  <c r="L137" i="23"/>
  <c r="K137" i="23"/>
  <c r="J137" i="23"/>
  <c r="I137" i="23"/>
  <c r="H137" i="23"/>
  <c r="G137" i="23"/>
  <c r="L86" i="29"/>
  <c r="K86" i="29"/>
  <c r="J86" i="29"/>
  <c r="I86" i="29"/>
  <c r="H86" i="29"/>
  <c r="G86" i="29"/>
  <c r="B86" i="29"/>
  <c r="K37" i="32"/>
  <c r="J37" i="32"/>
  <c r="I37" i="32"/>
  <c r="H37" i="32"/>
  <c r="L37" i="32"/>
  <c r="G37" i="32"/>
  <c r="B37" i="32"/>
  <c r="N35" i="34"/>
  <c r="D36" i="34"/>
  <c r="E35" i="34"/>
  <c r="D35" i="34"/>
  <c r="M35" i="34"/>
  <c r="F35" i="34"/>
  <c r="N137" i="30"/>
  <c r="F137" i="30"/>
  <c r="M137" i="30"/>
  <c r="E137" i="30"/>
  <c r="D137" i="30"/>
  <c r="D138" i="30"/>
  <c r="F35" i="30"/>
  <c r="M35" i="30"/>
  <c r="E35" i="30"/>
  <c r="D35" i="30"/>
  <c r="D36" i="30"/>
  <c r="N35" i="30"/>
  <c r="N188" i="24"/>
  <c r="F188" i="24"/>
  <c r="M188" i="24"/>
  <c r="E188" i="24"/>
  <c r="D188" i="24"/>
  <c r="D189" i="24"/>
  <c r="M86" i="24"/>
  <c r="D87" i="24"/>
  <c r="D86" i="24"/>
  <c r="N86" i="24"/>
  <c r="F86" i="24"/>
  <c r="E86" i="24"/>
  <c r="N84" i="30"/>
  <c r="F84" i="30"/>
  <c r="M84" i="30"/>
  <c r="E84" i="30"/>
  <c r="D84" i="30"/>
  <c r="D85" i="30"/>
  <c r="L37" i="29"/>
  <c r="K37" i="29"/>
  <c r="J37" i="29"/>
  <c r="I37" i="29"/>
  <c r="H37" i="29"/>
  <c r="G37" i="29"/>
  <c r="B37" i="29"/>
  <c r="N33" i="35"/>
  <c r="F33" i="35"/>
  <c r="M33" i="35"/>
  <c r="E33" i="35"/>
  <c r="D33" i="35"/>
  <c r="D34" i="35"/>
  <c r="K190" i="29"/>
  <c r="J190" i="29"/>
  <c r="I190" i="29"/>
  <c r="H190" i="29"/>
  <c r="G190" i="29"/>
  <c r="L190" i="29"/>
  <c r="B190" i="29"/>
  <c r="L86" i="23"/>
  <c r="K86" i="23"/>
  <c r="J86" i="23"/>
  <c r="I86" i="23"/>
  <c r="H86" i="23"/>
  <c r="G86" i="23"/>
  <c r="L139" i="29"/>
  <c r="K139" i="29"/>
  <c r="J139" i="29"/>
  <c r="I139" i="29"/>
  <c r="H139" i="29"/>
  <c r="G139" i="29"/>
  <c r="B139" i="29"/>
  <c r="K139" i="24"/>
  <c r="J139" i="24"/>
  <c r="I139" i="24"/>
  <c r="L139" i="24"/>
  <c r="H139" i="24"/>
  <c r="G139" i="24"/>
  <c r="B139" i="24"/>
  <c r="L139" i="31"/>
  <c r="K139" i="31"/>
  <c r="J139" i="31"/>
  <c r="I139" i="31"/>
  <c r="H139" i="31"/>
  <c r="G139" i="31"/>
  <c r="B139" i="31"/>
  <c r="L137" i="35"/>
  <c r="K137" i="35"/>
  <c r="J137" i="35"/>
  <c r="I137" i="35"/>
  <c r="H137" i="35"/>
  <c r="G137" i="35"/>
  <c r="B137" i="35"/>
  <c r="L86" i="30"/>
  <c r="K86" i="30"/>
  <c r="J86" i="30"/>
  <c r="I86" i="30"/>
  <c r="H86" i="30"/>
  <c r="G86" i="30"/>
  <c r="B86" i="30"/>
  <c r="L35" i="35"/>
  <c r="K35" i="35"/>
  <c r="J35" i="35"/>
  <c r="I35" i="35"/>
  <c r="H35" i="35"/>
  <c r="G35" i="35"/>
  <c r="B35" i="35"/>
  <c r="M86" i="35"/>
  <c r="E86" i="35"/>
  <c r="D86" i="35"/>
  <c r="D87" i="35"/>
  <c r="N86" i="35"/>
  <c r="F86" i="35"/>
  <c r="N137" i="24"/>
  <c r="F137" i="24"/>
  <c r="M137" i="24"/>
  <c r="E137" i="24"/>
  <c r="D137" i="24"/>
  <c r="D138" i="24"/>
  <c r="D36" i="32"/>
  <c r="N35" i="32"/>
  <c r="F35" i="32"/>
  <c r="E35" i="32"/>
  <c r="M35" i="32"/>
  <c r="D35" i="32"/>
  <c r="E137" i="29"/>
  <c r="D137" i="29"/>
  <c r="D138" i="29"/>
  <c r="N137" i="29"/>
  <c r="F137" i="29"/>
  <c r="M137" i="29"/>
  <c r="N188" i="34"/>
  <c r="F188" i="34"/>
  <c r="M188" i="34"/>
  <c r="E188" i="34"/>
  <c r="D188" i="34"/>
  <c r="D189" i="34"/>
  <c r="L190" i="30"/>
  <c r="K190" i="30"/>
  <c r="J190" i="30"/>
  <c r="I190" i="30"/>
  <c r="H190" i="30"/>
  <c r="G190" i="30"/>
  <c r="B190" i="30"/>
  <c r="L35" i="31"/>
  <c r="K35" i="31"/>
  <c r="J35" i="31"/>
  <c r="I35" i="31"/>
  <c r="H35" i="31"/>
  <c r="G35" i="31"/>
  <c r="B35" i="31"/>
  <c r="K190" i="24"/>
  <c r="J190" i="24"/>
  <c r="I190" i="24"/>
  <c r="L190" i="24"/>
  <c r="H190" i="24"/>
  <c r="G190" i="24"/>
  <c r="B190" i="24"/>
  <c r="L190" i="31"/>
  <c r="K190" i="31"/>
  <c r="J190" i="31"/>
  <c r="I190" i="31"/>
  <c r="H190" i="31"/>
  <c r="G190" i="31"/>
  <c r="B190" i="31"/>
  <c r="L190" i="23"/>
  <c r="K190" i="23"/>
  <c r="J190" i="23"/>
  <c r="I190" i="23"/>
  <c r="H190" i="23"/>
  <c r="G190" i="23"/>
  <c r="L37" i="30"/>
  <c r="K37" i="30"/>
  <c r="J37" i="30"/>
  <c r="I37" i="30"/>
  <c r="H37" i="30"/>
  <c r="G37" i="30"/>
  <c r="B37" i="30"/>
  <c r="L86" i="31"/>
  <c r="K86" i="31"/>
  <c r="J86" i="31"/>
  <c r="I86" i="31"/>
  <c r="H86" i="31"/>
  <c r="G86" i="31"/>
  <c r="B86" i="31"/>
  <c r="L190" i="34"/>
  <c r="K190" i="34"/>
  <c r="J190" i="34"/>
  <c r="I190" i="34"/>
  <c r="H190" i="34"/>
  <c r="G190" i="34"/>
  <c r="B190" i="34"/>
  <c r="L188" i="35"/>
  <c r="K188" i="35"/>
  <c r="J188" i="35"/>
  <c r="I188" i="35"/>
  <c r="H188" i="35"/>
  <c r="G188" i="35"/>
  <c r="B188" i="35"/>
  <c r="D35" i="29"/>
  <c r="D36" i="29"/>
  <c r="N35" i="29"/>
  <c r="F35" i="29"/>
  <c r="M35" i="29"/>
  <c r="E35" i="29"/>
  <c r="F84" i="31"/>
  <c r="M84" i="31"/>
  <c r="E84" i="31"/>
  <c r="D84" i="31"/>
  <c r="D85" i="31"/>
  <c r="N84" i="31"/>
  <c r="E135" i="35"/>
  <c r="M135" i="35"/>
  <c r="D135" i="35"/>
  <c r="N135" i="35"/>
  <c r="F135" i="35"/>
  <c r="D136" i="35"/>
  <c r="D34" i="24"/>
  <c r="N33" i="24"/>
  <c r="F33" i="24"/>
  <c r="M33" i="24"/>
  <c r="E33" i="24"/>
  <c r="D33" i="24"/>
  <c r="N188" i="30"/>
  <c r="F188" i="30"/>
  <c r="M188" i="30"/>
  <c r="E188" i="30"/>
  <c r="D188" i="30"/>
  <c r="D189" i="30"/>
  <c r="D36" i="23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192" i="34"/>
  <c r="A39" i="34"/>
  <c r="A141" i="34"/>
  <c r="A192" i="32"/>
  <c r="A88" i="32"/>
  <c r="A39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B190" i="23"/>
  <c r="A139" i="23"/>
  <c r="B137" i="23"/>
  <c r="B86" i="23"/>
  <c r="A88" i="23"/>
  <c r="A39" i="23"/>
  <c r="B37" i="23"/>
  <c r="L39" i="23" l="1"/>
  <c r="K39" i="23"/>
  <c r="J39" i="23"/>
  <c r="I39" i="23"/>
  <c r="H39" i="23"/>
  <c r="G39" i="23"/>
  <c r="L192" i="23"/>
  <c r="K192" i="23"/>
  <c r="J192" i="23"/>
  <c r="I192" i="23"/>
  <c r="H192" i="23"/>
  <c r="G192" i="23"/>
  <c r="L88" i="29"/>
  <c r="K88" i="29"/>
  <c r="J88" i="29"/>
  <c r="I88" i="29"/>
  <c r="H88" i="29"/>
  <c r="G88" i="29"/>
  <c r="B88" i="29"/>
  <c r="L141" i="30"/>
  <c r="K141" i="30"/>
  <c r="J141" i="30"/>
  <c r="I141" i="30"/>
  <c r="H141" i="30"/>
  <c r="G141" i="30"/>
  <c r="B141" i="30"/>
  <c r="L192" i="34"/>
  <c r="K192" i="34"/>
  <c r="J192" i="34"/>
  <c r="I192" i="34"/>
  <c r="H192" i="34"/>
  <c r="G192" i="34"/>
  <c r="B192" i="34"/>
  <c r="F188" i="35"/>
  <c r="D189" i="35"/>
  <c r="E188" i="35"/>
  <c r="M188" i="35"/>
  <c r="D188" i="35"/>
  <c r="N188" i="35"/>
  <c r="F35" i="31"/>
  <c r="M35" i="31"/>
  <c r="E35" i="31"/>
  <c r="D35" i="31"/>
  <c r="D36" i="31"/>
  <c r="N35" i="31"/>
  <c r="D140" i="24"/>
  <c r="N139" i="24"/>
  <c r="F139" i="24"/>
  <c r="M139" i="24"/>
  <c r="E139" i="24"/>
  <c r="D139" i="24"/>
  <c r="D88" i="24"/>
  <c r="N88" i="24"/>
  <c r="F88" i="24"/>
  <c r="M88" i="24"/>
  <c r="E88" i="24"/>
  <c r="D89" i="24"/>
  <c r="F139" i="30"/>
  <c r="M139" i="30"/>
  <c r="E139" i="30"/>
  <c r="D139" i="30"/>
  <c r="D140" i="30"/>
  <c r="N139" i="30"/>
  <c r="L141" i="29"/>
  <c r="K141" i="29"/>
  <c r="J141" i="29"/>
  <c r="I141" i="29"/>
  <c r="H141" i="29"/>
  <c r="G141" i="29"/>
  <c r="B141" i="29"/>
  <c r="N190" i="34"/>
  <c r="F190" i="34"/>
  <c r="M190" i="34"/>
  <c r="E190" i="34"/>
  <c r="D190" i="34"/>
  <c r="D191" i="34"/>
  <c r="N190" i="30"/>
  <c r="F190" i="30"/>
  <c r="M190" i="30"/>
  <c r="E190" i="30"/>
  <c r="D190" i="30"/>
  <c r="D191" i="30"/>
  <c r="F139" i="29"/>
  <c r="M139" i="29"/>
  <c r="E139" i="29"/>
  <c r="D139" i="29"/>
  <c r="D140" i="29"/>
  <c r="N139" i="29"/>
  <c r="D190" i="32"/>
  <c r="F190" i="32"/>
  <c r="M190" i="32"/>
  <c r="E190" i="32"/>
  <c r="D191" i="32"/>
  <c r="N190" i="32"/>
  <c r="L88" i="23"/>
  <c r="K88" i="23"/>
  <c r="J88" i="23"/>
  <c r="I88" i="23"/>
  <c r="H88" i="23"/>
  <c r="G88" i="23"/>
  <c r="L141" i="31"/>
  <c r="K141" i="31"/>
  <c r="J141" i="31"/>
  <c r="I141" i="31"/>
  <c r="H141" i="31"/>
  <c r="G141" i="31"/>
  <c r="B141" i="31"/>
  <c r="K88" i="32"/>
  <c r="J88" i="32"/>
  <c r="I88" i="32"/>
  <c r="H88" i="32"/>
  <c r="L88" i="32"/>
  <c r="G88" i="32"/>
  <c r="B88" i="32"/>
  <c r="L90" i="35"/>
  <c r="K90" i="35"/>
  <c r="J90" i="35"/>
  <c r="I90" i="35"/>
  <c r="H90" i="35"/>
  <c r="G90" i="35"/>
  <c r="B90" i="35"/>
  <c r="D87" i="31"/>
  <c r="N86" i="31"/>
  <c r="F86" i="31"/>
  <c r="M86" i="31"/>
  <c r="E86" i="31"/>
  <c r="D86" i="31"/>
  <c r="N35" i="35"/>
  <c r="F35" i="35"/>
  <c r="D36" i="35"/>
  <c r="E35" i="35"/>
  <c r="D35" i="35"/>
  <c r="M35" i="35"/>
  <c r="E190" i="29"/>
  <c r="D190" i="29"/>
  <c r="D191" i="29"/>
  <c r="N190" i="29"/>
  <c r="F190" i="29"/>
  <c r="M190" i="29"/>
  <c r="D89" i="35"/>
  <c r="N88" i="35"/>
  <c r="F88" i="35"/>
  <c r="M88" i="35"/>
  <c r="E88" i="35"/>
  <c r="D88" i="35"/>
  <c r="K139" i="32"/>
  <c r="J139" i="32"/>
  <c r="I139" i="32"/>
  <c r="H139" i="32"/>
  <c r="L139" i="32"/>
  <c r="G139" i="32"/>
  <c r="B139" i="32"/>
  <c r="A141" i="32"/>
  <c r="K192" i="30"/>
  <c r="J192" i="30"/>
  <c r="I192" i="30"/>
  <c r="H192" i="30"/>
  <c r="L192" i="30"/>
  <c r="G192" i="30"/>
  <c r="B192" i="30"/>
  <c r="K192" i="24"/>
  <c r="J192" i="24"/>
  <c r="I192" i="24"/>
  <c r="H192" i="24"/>
  <c r="L192" i="24"/>
  <c r="G192" i="24"/>
  <c r="B192" i="24"/>
  <c r="K141" i="24"/>
  <c r="J141" i="24"/>
  <c r="I141" i="24"/>
  <c r="H141" i="24"/>
  <c r="G141" i="24"/>
  <c r="L141" i="24"/>
  <c r="B141" i="24"/>
  <c r="L88" i="31"/>
  <c r="K88" i="31"/>
  <c r="J88" i="31"/>
  <c r="I88" i="31"/>
  <c r="H88" i="31"/>
  <c r="G88" i="31"/>
  <c r="B88" i="31"/>
  <c r="D37" i="30"/>
  <c r="D38" i="30"/>
  <c r="N37" i="30"/>
  <c r="F37" i="30"/>
  <c r="M37" i="30"/>
  <c r="E37" i="30"/>
  <c r="F86" i="30"/>
  <c r="M86" i="30"/>
  <c r="E86" i="30"/>
  <c r="D86" i="30"/>
  <c r="D87" i="30"/>
  <c r="N86" i="30"/>
  <c r="F37" i="29"/>
  <c r="M37" i="29"/>
  <c r="E37" i="29"/>
  <c r="D37" i="29"/>
  <c r="D38" i="29"/>
  <c r="N37" i="29"/>
  <c r="D87" i="32"/>
  <c r="N86" i="32"/>
  <c r="F86" i="32"/>
  <c r="M86" i="32"/>
  <c r="E86" i="32"/>
  <c r="D86" i="32"/>
  <c r="M137" i="32"/>
  <c r="E137" i="32"/>
  <c r="D137" i="32"/>
  <c r="D138" i="32"/>
  <c r="N137" i="32"/>
  <c r="F137" i="32"/>
  <c r="K90" i="24"/>
  <c r="J90" i="24"/>
  <c r="I90" i="24"/>
  <c r="L90" i="24"/>
  <c r="H90" i="24"/>
  <c r="G90" i="24"/>
  <c r="B90" i="24"/>
  <c r="K39" i="32"/>
  <c r="J39" i="32"/>
  <c r="I39" i="32"/>
  <c r="H39" i="32"/>
  <c r="L39" i="32"/>
  <c r="G39" i="32"/>
  <c r="B39" i="32"/>
  <c r="L39" i="29"/>
  <c r="K39" i="29"/>
  <c r="J39" i="29"/>
  <c r="I39" i="29"/>
  <c r="H39" i="29"/>
  <c r="G39" i="29"/>
  <c r="B39" i="29"/>
  <c r="K192" i="29"/>
  <c r="J192" i="29"/>
  <c r="I192" i="29"/>
  <c r="H192" i="29"/>
  <c r="L192" i="29"/>
  <c r="G192" i="29"/>
  <c r="B192" i="29"/>
  <c r="K192" i="32"/>
  <c r="J192" i="32"/>
  <c r="I192" i="32"/>
  <c r="H192" i="32"/>
  <c r="G192" i="32"/>
  <c r="L192" i="32"/>
  <c r="B192" i="32"/>
  <c r="L190" i="35"/>
  <c r="K190" i="35"/>
  <c r="J190" i="35"/>
  <c r="I190" i="35"/>
  <c r="H190" i="35"/>
  <c r="G190" i="35"/>
  <c r="B190" i="35"/>
  <c r="L139" i="23"/>
  <c r="K139" i="23"/>
  <c r="J139" i="23"/>
  <c r="I139" i="23"/>
  <c r="H139" i="23"/>
  <c r="G139" i="23"/>
  <c r="K37" i="24"/>
  <c r="J37" i="24"/>
  <c r="I37" i="24"/>
  <c r="L37" i="24"/>
  <c r="H37" i="24"/>
  <c r="G37" i="24"/>
  <c r="B37" i="24"/>
  <c r="L88" i="30"/>
  <c r="K88" i="30"/>
  <c r="J88" i="30"/>
  <c r="I88" i="30"/>
  <c r="H88" i="30"/>
  <c r="G88" i="30"/>
  <c r="B88" i="30"/>
  <c r="L192" i="31"/>
  <c r="K192" i="31"/>
  <c r="J192" i="31"/>
  <c r="I192" i="31"/>
  <c r="H192" i="31"/>
  <c r="G192" i="31"/>
  <c r="B192" i="31"/>
  <c r="L141" i="34"/>
  <c r="K141" i="34"/>
  <c r="J141" i="34"/>
  <c r="G141" i="34"/>
  <c r="I141" i="34"/>
  <c r="H141" i="34"/>
  <c r="B141" i="34"/>
  <c r="L37" i="35"/>
  <c r="K37" i="35"/>
  <c r="J37" i="35"/>
  <c r="I37" i="35"/>
  <c r="H37" i="35"/>
  <c r="G37" i="35"/>
  <c r="B37" i="35"/>
  <c r="D190" i="31"/>
  <c r="D191" i="31"/>
  <c r="N190" i="31"/>
  <c r="F190" i="31"/>
  <c r="M190" i="31"/>
  <c r="E190" i="31"/>
  <c r="N137" i="35"/>
  <c r="F137" i="35"/>
  <c r="M137" i="35"/>
  <c r="D137" i="35"/>
  <c r="D138" i="35"/>
  <c r="E137" i="35"/>
  <c r="D38" i="32"/>
  <c r="F37" i="32"/>
  <c r="M37" i="32"/>
  <c r="D37" i="32"/>
  <c r="E37" i="32"/>
  <c r="N37" i="32"/>
  <c r="E35" i="24"/>
  <c r="D35" i="24"/>
  <c r="D36" i="24"/>
  <c r="N35" i="24"/>
  <c r="F35" i="24"/>
  <c r="M35" i="24"/>
  <c r="D38" i="34"/>
  <c r="E37" i="34"/>
  <c r="D37" i="34"/>
  <c r="N37" i="34"/>
  <c r="M37" i="34"/>
  <c r="F37" i="34"/>
  <c r="L88" i="34"/>
  <c r="K88" i="34"/>
  <c r="G88" i="34"/>
  <c r="J88" i="34"/>
  <c r="I88" i="34"/>
  <c r="H88" i="34"/>
  <c r="B88" i="34"/>
  <c r="A90" i="34"/>
  <c r="L39" i="30"/>
  <c r="K39" i="30"/>
  <c r="J39" i="30"/>
  <c r="I39" i="30"/>
  <c r="H39" i="30"/>
  <c r="G39" i="30"/>
  <c r="B39" i="30"/>
  <c r="L37" i="31"/>
  <c r="K37" i="31"/>
  <c r="J37" i="31"/>
  <c r="I37" i="31"/>
  <c r="H37" i="31"/>
  <c r="G37" i="31"/>
  <c r="B37" i="31"/>
  <c r="G39" i="34"/>
  <c r="L39" i="34"/>
  <c r="B39" i="34"/>
  <c r="K39" i="34"/>
  <c r="J39" i="34"/>
  <c r="I39" i="34"/>
  <c r="H39" i="34"/>
  <c r="L139" i="35"/>
  <c r="K139" i="35"/>
  <c r="J139" i="35"/>
  <c r="I139" i="35"/>
  <c r="H139" i="35"/>
  <c r="G139" i="35"/>
  <c r="B139" i="35"/>
  <c r="N190" i="24"/>
  <c r="F190" i="24"/>
  <c r="M190" i="24"/>
  <c r="E190" i="24"/>
  <c r="D190" i="24"/>
  <c r="D191" i="24"/>
  <c r="F139" i="31"/>
  <c r="M139" i="31"/>
  <c r="E139" i="31"/>
  <c r="D139" i="31"/>
  <c r="D140" i="31"/>
  <c r="N139" i="31"/>
  <c r="N86" i="29"/>
  <c r="F86" i="29"/>
  <c r="M86" i="29"/>
  <c r="E86" i="29"/>
  <c r="D87" i="29"/>
  <c r="D86" i="29"/>
  <c r="N139" i="34"/>
  <c r="F139" i="34"/>
  <c r="M139" i="34"/>
  <c r="E139" i="34"/>
  <c r="D139" i="34"/>
  <c r="D140" i="34"/>
  <c r="M86" i="34"/>
  <c r="E86" i="34"/>
  <c r="D86" i="34"/>
  <c r="D87" i="34"/>
  <c r="N86" i="34"/>
  <c r="F86" i="34"/>
  <c r="D138" i="23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B192" i="23"/>
  <c r="A194" i="23"/>
  <c r="B139" i="23"/>
  <c r="A141" i="23"/>
  <c r="B88" i="23"/>
  <c r="A90" i="23"/>
  <c r="B39" i="23"/>
  <c r="A41" i="23"/>
  <c r="L41" i="29" l="1"/>
  <c r="K41" i="29"/>
  <c r="J41" i="29"/>
  <c r="I41" i="29"/>
  <c r="H41" i="29"/>
  <c r="G41" i="29"/>
  <c r="B41" i="29"/>
  <c r="K194" i="30"/>
  <c r="J194" i="30"/>
  <c r="I194" i="30"/>
  <c r="H194" i="30"/>
  <c r="L194" i="30"/>
  <c r="G194" i="30"/>
  <c r="B194" i="30"/>
  <c r="K41" i="32"/>
  <c r="J41" i="32"/>
  <c r="I41" i="32"/>
  <c r="H41" i="32"/>
  <c r="L41" i="32"/>
  <c r="G41" i="32"/>
  <c r="B41" i="32"/>
  <c r="L143" i="34"/>
  <c r="K143" i="34"/>
  <c r="J143" i="34"/>
  <c r="I143" i="34"/>
  <c r="H143" i="34"/>
  <c r="G143" i="34"/>
  <c r="B143" i="34"/>
  <c r="F139" i="35"/>
  <c r="D140" i="35"/>
  <c r="E139" i="35"/>
  <c r="M139" i="35"/>
  <c r="D139" i="35"/>
  <c r="N139" i="35"/>
  <c r="M37" i="35"/>
  <c r="E37" i="35"/>
  <c r="D37" i="35"/>
  <c r="D38" i="35"/>
  <c r="N37" i="35"/>
  <c r="F37" i="35"/>
  <c r="D193" i="32"/>
  <c r="N192" i="32"/>
  <c r="F192" i="32"/>
  <c r="M192" i="32"/>
  <c r="E192" i="32"/>
  <c r="D192" i="32"/>
  <c r="N141" i="24"/>
  <c r="F141" i="24"/>
  <c r="M141" i="24"/>
  <c r="E141" i="24"/>
  <c r="D141" i="24"/>
  <c r="D142" i="24"/>
  <c r="N88" i="32"/>
  <c r="F88" i="32"/>
  <c r="M88" i="32"/>
  <c r="E88" i="32"/>
  <c r="D88" i="32"/>
  <c r="D89" i="32"/>
  <c r="N141" i="34"/>
  <c r="F141" i="34"/>
  <c r="M141" i="34"/>
  <c r="E141" i="34"/>
  <c r="D141" i="34"/>
  <c r="D142" i="34"/>
  <c r="F192" i="29"/>
  <c r="M192" i="29"/>
  <c r="E192" i="29"/>
  <c r="D192" i="29"/>
  <c r="D193" i="29"/>
  <c r="N192" i="29"/>
  <c r="D193" i="24"/>
  <c r="N192" i="24"/>
  <c r="F192" i="24"/>
  <c r="M192" i="24"/>
  <c r="E192" i="24"/>
  <c r="D192" i="24"/>
  <c r="D141" i="31"/>
  <c r="D142" i="31"/>
  <c r="N141" i="31"/>
  <c r="F141" i="31"/>
  <c r="M141" i="31"/>
  <c r="E141" i="31"/>
  <c r="K92" i="24"/>
  <c r="J92" i="24"/>
  <c r="I92" i="24"/>
  <c r="H92" i="24"/>
  <c r="L92" i="24"/>
  <c r="G92" i="24"/>
  <c r="B92" i="24"/>
  <c r="L194" i="34"/>
  <c r="K194" i="34"/>
  <c r="J194" i="34"/>
  <c r="I194" i="34"/>
  <c r="H194" i="34"/>
  <c r="G194" i="34"/>
  <c r="B194" i="34"/>
  <c r="L194" i="31"/>
  <c r="K194" i="31"/>
  <c r="J194" i="31"/>
  <c r="I194" i="31"/>
  <c r="H194" i="31"/>
  <c r="G194" i="31"/>
  <c r="B194" i="31"/>
  <c r="D37" i="31"/>
  <c r="D38" i="31"/>
  <c r="N37" i="31"/>
  <c r="F37" i="31"/>
  <c r="M37" i="31"/>
  <c r="E37" i="31"/>
  <c r="D192" i="31"/>
  <c r="D193" i="31"/>
  <c r="N192" i="31"/>
  <c r="F192" i="31"/>
  <c r="M192" i="31"/>
  <c r="E192" i="31"/>
  <c r="F39" i="29"/>
  <c r="M39" i="29"/>
  <c r="E39" i="29"/>
  <c r="N39" i="29"/>
  <c r="D39" i="29"/>
  <c r="D40" i="29"/>
  <c r="F192" i="30"/>
  <c r="M192" i="30"/>
  <c r="E192" i="30"/>
  <c r="D192" i="30"/>
  <c r="D193" i="30"/>
  <c r="N192" i="30"/>
  <c r="N141" i="29"/>
  <c r="F141" i="29"/>
  <c r="M141" i="29"/>
  <c r="E141" i="29"/>
  <c r="D141" i="29"/>
  <c r="D142" i="29"/>
  <c r="L143" i="29"/>
  <c r="K143" i="29"/>
  <c r="J143" i="29"/>
  <c r="I143" i="29"/>
  <c r="H143" i="29"/>
  <c r="G143" i="29"/>
  <c r="B143" i="29"/>
  <c r="K90" i="32"/>
  <c r="J90" i="32"/>
  <c r="I90" i="32"/>
  <c r="H90" i="32"/>
  <c r="L90" i="32"/>
  <c r="G90" i="32"/>
  <c r="B90" i="32"/>
  <c r="K194" i="29"/>
  <c r="J194" i="29"/>
  <c r="I194" i="29"/>
  <c r="H194" i="29"/>
  <c r="L194" i="29"/>
  <c r="G194" i="29"/>
  <c r="B194" i="29"/>
  <c r="D39" i="30"/>
  <c r="D40" i="30"/>
  <c r="N39" i="30"/>
  <c r="F39" i="30"/>
  <c r="M39" i="30"/>
  <c r="E39" i="30"/>
  <c r="E88" i="30"/>
  <c r="D88" i="30"/>
  <c r="D89" i="30"/>
  <c r="N88" i="30"/>
  <c r="F88" i="30"/>
  <c r="M88" i="30"/>
  <c r="N39" i="32"/>
  <c r="F39" i="32"/>
  <c r="E39" i="32"/>
  <c r="M39" i="32"/>
  <c r="D39" i="32"/>
  <c r="D40" i="32"/>
  <c r="K141" i="32"/>
  <c r="J141" i="32"/>
  <c r="I141" i="32"/>
  <c r="H141" i="32"/>
  <c r="L141" i="32"/>
  <c r="G141" i="32"/>
  <c r="B141" i="32"/>
  <c r="A143" i="32"/>
  <c r="M192" i="34"/>
  <c r="E192" i="34"/>
  <c r="D192" i="34"/>
  <c r="D193" i="34"/>
  <c r="N192" i="34"/>
  <c r="F192" i="34"/>
  <c r="L143" i="30"/>
  <c r="K143" i="30"/>
  <c r="J143" i="30"/>
  <c r="I143" i="30"/>
  <c r="H143" i="30"/>
  <c r="G143" i="30"/>
  <c r="B143" i="30"/>
  <c r="L90" i="29"/>
  <c r="K90" i="29"/>
  <c r="J90" i="29"/>
  <c r="I90" i="29"/>
  <c r="H90" i="29"/>
  <c r="G90" i="29"/>
  <c r="B90" i="29"/>
  <c r="L92" i="35"/>
  <c r="K92" i="35"/>
  <c r="J92" i="35"/>
  <c r="I92" i="35"/>
  <c r="H92" i="35"/>
  <c r="G92" i="35"/>
  <c r="B92" i="35"/>
  <c r="L39" i="31"/>
  <c r="K39" i="31"/>
  <c r="J39" i="31"/>
  <c r="I39" i="31"/>
  <c r="H39" i="31"/>
  <c r="G39" i="31"/>
  <c r="B39" i="31"/>
  <c r="L90" i="34"/>
  <c r="K90" i="34"/>
  <c r="J90" i="34"/>
  <c r="I90" i="34"/>
  <c r="G90" i="34"/>
  <c r="H90" i="34"/>
  <c r="B90" i="34"/>
  <c r="A92" i="34"/>
  <c r="E37" i="24"/>
  <c r="D37" i="24"/>
  <c r="D38" i="24"/>
  <c r="N37" i="24"/>
  <c r="F37" i="24"/>
  <c r="M37" i="24"/>
  <c r="D90" i="24"/>
  <c r="N90" i="24"/>
  <c r="F90" i="24"/>
  <c r="M90" i="24"/>
  <c r="E90" i="24"/>
  <c r="D91" i="24"/>
  <c r="D140" i="32"/>
  <c r="N139" i="32"/>
  <c r="F139" i="32"/>
  <c r="M139" i="32"/>
  <c r="E139" i="32"/>
  <c r="D139" i="32"/>
  <c r="E141" i="30"/>
  <c r="D141" i="30"/>
  <c r="D142" i="30"/>
  <c r="N141" i="30"/>
  <c r="F141" i="30"/>
  <c r="M141" i="30"/>
  <c r="L90" i="23"/>
  <c r="K90" i="23"/>
  <c r="J90" i="23"/>
  <c r="I90" i="23"/>
  <c r="H90" i="23"/>
  <c r="G90" i="23"/>
  <c r="K194" i="32"/>
  <c r="J194" i="32"/>
  <c r="I194" i="32"/>
  <c r="H194" i="32"/>
  <c r="G194" i="32"/>
  <c r="L194" i="32"/>
  <c r="B194" i="32"/>
  <c r="J39" i="24"/>
  <c r="I39" i="24"/>
  <c r="K39" i="24"/>
  <c r="H39" i="24"/>
  <c r="G39" i="24"/>
  <c r="L39" i="24"/>
  <c r="B39" i="24"/>
  <c r="L141" i="23"/>
  <c r="K141" i="23"/>
  <c r="J141" i="23"/>
  <c r="I141" i="23"/>
  <c r="H141" i="23"/>
  <c r="G141" i="23"/>
  <c r="K143" i="24"/>
  <c r="J143" i="24"/>
  <c r="I143" i="24"/>
  <c r="H143" i="24"/>
  <c r="L143" i="24"/>
  <c r="G143" i="24"/>
  <c r="B143" i="24"/>
  <c r="L90" i="31"/>
  <c r="K90" i="31"/>
  <c r="J90" i="31"/>
  <c r="I90" i="31"/>
  <c r="H90" i="31"/>
  <c r="G90" i="31"/>
  <c r="B90" i="31"/>
  <c r="L141" i="35"/>
  <c r="K141" i="35"/>
  <c r="J141" i="35"/>
  <c r="I141" i="35"/>
  <c r="H141" i="35"/>
  <c r="G141" i="35"/>
  <c r="B141" i="35"/>
  <c r="K194" i="24"/>
  <c r="J194" i="24"/>
  <c r="I194" i="24"/>
  <c r="L194" i="24"/>
  <c r="H194" i="24"/>
  <c r="G194" i="24"/>
  <c r="B194" i="24"/>
  <c r="L41" i="30"/>
  <c r="K41" i="30"/>
  <c r="J41" i="30"/>
  <c r="I41" i="30"/>
  <c r="H41" i="30"/>
  <c r="G41" i="30"/>
  <c r="B41" i="30"/>
  <c r="L39" i="35"/>
  <c r="K39" i="35"/>
  <c r="J39" i="35"/>
  <c r="I39" i="35"/>
  <c r="H39" i="35"/>
  <c r="G39" i="35"/>
  <c r="B39" i="35"/>
  <c r="L41" i="23"/>
  <c r="K41" i="23"/>
  <c r="J41" i="23"/>
  <c r="I41" i="23"/>
  <c r="H41" i="23"/>
  <c r="G41" i="23"/>
  <c r="L194" i="23"/>
  <c r="K194" i="23"/>
  <c r="J194" i="23"/>
  <c r="I194" i="23"/>
  <c r="H194" i="23"/>
  <c r="G194" i="23"/>
  <c r="L90" i="30"/>
  <c r="K90" i="30"/>
  <c r="J90" i="30"/>
  <c r="I90" i="30"/>
  <c r="H90" i="30"/>
  <c r="G90" i="30"/>
  <c r="B90" i="30"/>
  <c r="L143" i="31"/>
  <c r="K143" i="31"/>
  <c r="J143" i="31"/>
  <c r="I143" i="31"/>
  <c r="H143" i="31"/>
  <c r="G143" i="31"/>
  <c r="B143" i="31"/>
  <c r="L41" i="34"/>
  <c r="B41" i="34"/>
  <c r="K41" i="34"/>
  <c r="J41" i="34"/>
  <c r="I41" i="34"/>
  <c r="H41" i="34"/>
  <c r="G41" i="34"/>
  <c r="L192" i="35"/>
  <c r="K192" i="35"/>
  <c r="J192" i="35"/>
  <c r="I192" i="35"/>
  <c r="H192" i="35"/>
  <c r="G192" i="35"/>
  <c r="B192" i="35"/>
  <c r="M39" i="34"/>
  <c r="D40" i="34"/>
  <c r="E39" i="34"/>
  <c r="D39" i="34"/>
  <c r="F39" i="34"/>
  <c r="N39" i="34"/>
  <c r="D89" i="34"/>
  <c r="N88" i="34"/>
  <c r="F88" i="34"/>
  <c r="M88" i="34"/>
  <c r="E88" i="34"/>
  <c r="D88" i="34"/>
  <c r="F190" i="35"/>
  <c r="N190" i="35"/>
  <c r="D191" i="35"/>
  <c r="E190" i="35"/>
  <c r="M190" i="35"/>
  <c r="D190" i="35"/>
  <c r="D88" i="31"/>
  <c r="D89" i="31"/>
  <c r="N88" i="31"/>
  <c r="F88" i="31"/>
  <c r="M88" i="31"/>
  <c r="E88" i="31"/>
  <c r="N90" i="35"/>
  <c r="F90" i="35"/>
  <c r="M90" i="35"/>
  <c r="E90" i="35"/>
  <c r="D90" i="35"/>
  <c r="D91" i="35"/>
  <c r="N88" i="29"/>
  <c r="F88" i="29"/>
  <c r="M88" i="29"/>
  <c r="E88" i="29"/>
  <c r="D89" i="29"/>
  <c r="D88" i="29"/>
  <c r="D40" i="23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43" i="34"/>
  <c r="A145" i="34"/>
  <c r="A196" i="34"/>
  <c r="A43" i="32"/>
  <c r="A92" i="32"/>
  <c r="A196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B194" i="23"/>
  <c r="A143" i="23"/>
  <c r="B141" i="23"/>
  <c r="A92" i="23"/>
  <c r="B90" i="23"/>
  <c r="B41" i="23"/>
  <c r="A43" i="23"/>
  <c r="E192" i="35" l="1"/>
  <c r="M192" i="35"/>
  <c r="D192" i="35"/>
  <c r="N192" i="35"/>
  <c r="F192" i="35"/>
  <c r="D193" i="35"/>
  <c r="L196" i="29"/>
  <c r="K196" i="29"/>
  <c r="J196" i="29"/>
  <c r="I196" i="29"/>
  <c r="H196" i="29"/>
  <c r="G196" i="29"/>
  <c r="B196" i="29"/>
  <c r="N194" i="24"/>
  <c r="F194" i="24"/>
  <c r="M194" i="24"/>
  <c r="E194" i="24"/>
  <c r="D194" i="24"/>
  <c r="D195" i="24"/>
  <c r="L92" i="34"/>
  <c r="K92" i="34"/>
  <c r="J92" i="34"/>
  <c r="I92" i="34"/>
  <c r="H92" i="34"/>
  <c r="G92" i="34"/>
  <c r="B92" i="34"/>
  <c r="A94" i="34"/>
  <c r="K143" i="32"/>
  <c r="J143" i="32"/>
  <c r="I143" i="32"/>
  <c r="H143" i="32"/>
  <c r="L143" i="32"/>
  <c r="G143" i="32"/>
  <c r="B143" i="32"/>
  <c r="A145" i="32"/>
  <c r="K196" i="30"/>
  <c r="J196" i="30"/>
  <c r="I196" i="30"/>
  <c r="H196" i="30"/>
  <c r="L196" i="30"/>
  <c r="G196" i="30"/>
  <c r="B196" i="30"/>
  <c r="F141" i="35"/>
  <c r="N141" i="35"/>
  <c r="M141" i="35"/>
  <c r="D141" i="35"/>
  <c r="D142" i="35"/>
  <c r="E141" i="35"/>
  <c r="N90" i="34"/>
  <c r="F90" i="34"/>
  <c r="M90" i="34"/>
  <c r="E90" i="34"/>
  <c r="D90" i="34"/>
  <c r="D91" i="34"/>
  <c r="D142" i="32"/>
  <c r="D141" i="32"/>
  <c r="N141" i="32"/>
  <c r="F141" i="32"/>
  <c r="M141" i="32"/>
  <c r="E141" i="32"/>
  <c r="D92" i="24"/>
  <c r="N92" i="24"/>
  <c r="F92" i="24"/>
  <c r="M92" i="24"/>
  <c r="E92" i="24"/>
  <c r="D93" i="24"/>
  <c r="L145" i="30"/>
  <c r="K145" i="30"/>
  <c r="J145" i="30"/>
  <c r="I145" i="30"/>
  <c r="H145" i="30"/>
  <c r="G145" i="30"/>
  <c r="B145" i="30"/>
  <c r="K43" i="34"/>
  <c r="J43" i="34"/>
  <c r="I43" i="34"/>
  <c r="H43" i="34"/>
  <c r="G43" i="34"/>
  <c r="L43" i="34"/>
  <c r="B43" i="34"/>
  <c r="F41" i="34"/>
  <c r="M41" i="34"/>
  <c r="D41" i="34"/>
  <c r="N41" i="34"/>
  <c r="D42" i="34"/>
  <c r="E41" i="34"/>
  <c r="L92" i="29"/>
  <c r="K92" i="29"/>
  <c r="J92" i="29"/>
  <c r="I92" i="29"/>
  <c r="H92" i="29"/>
  <c r="G92" i="29"/>
  <c r="B92" i="29"/>
  <c r="J196" i="32"/>
  <c r="I196" i="32"/>
  <c r="L196" i="32"/>
  <c r="K196" i="32"/>
  <c r="H196" i="32"/>
  <c r="G196" i="32"/>
  <c r="B196" i="32"/>
  <c r="K92" i="32"/>
  <c r="J92" i="32"/>
  <c r="I92" i="32"/>
  <c r="H92" i="32"/>
  <c r="L92" i="32"/>
  <c r="G92" i="32"/>
  <c r="B92" i="32"/>
  <c r="D143" i="31"/>
  <c r="D144" i="31"/>
  <c r="N143" i="31"/>
  <c r="F143" i="31"/>
  <c r="M143" i="31"/>
  <c r="E143" i="31"/>
  <c r="D91" i="31"/>
  <c r="N90" i="31"/>
  <c r="F90" i="31"/>
  <c r="M90" i="31"/>
  <c r="E90" i="31"/>
  <c r="D90" i="31"/>
  <c r="D39" i="31"/>
  <c r="D40" i="31"/>
  <c r="N39" i="31"/>
  <c r="F39" i="31"/>
  <c r="M39" i="31"/>
  <c r="E39" i="31"/>
  <c r="N194" i="29"/>
  <c r="F194" i="29"/>
  <c r="M194" i="29"/>
  <c r="E194" i="29"/>
  <c r="D194" i="29"/>
  <c r="D195" i="29"/>
  <c r="M143" i="34"/>
  <c r="E143" i="34"/>
  <c r="D143" i="34"/>
  <c r="D144" i="34"/>
  <c r="N143" i="34"/>
  <c r="F143" i="34"/>
  <c r="K94" i="24"/>
  <c r="J94" i="24"/>
  <c r="I94" i="24"/>
  <c r="H94" i="24"/>
  <c r="G94" i="24"/>
  <c r="L94" i="24"/>
  <c r="B94" i="24"/>
  <c r="L145" i="29"/>
  <c r="K145" i="29"/>
  <c r="J145" i="29"/>
  <c r="I145" i="29"/>
  <c r="H145" i="29"/>
  <c r="G145" i="29"/>
  <c r="B145" i="29"/>
  <c r="L43" i="29"/>
  <c r="K43" i="29"/>
  <c r="J43" i="29"/>
  <c r="I43" i="29"/>
  <c r="H43" i="29"/>
  <c r="G43" i="29"/>
  <c r="B43" i="29"/>
  <c r="K43" i="32"/>
  <c r="J43" i="32"/>
  <c r="I43" i="32"/>
  <c r="H43" i="32"/>
  <c r="L43" i="32"/>
  <c r="G43" i="32"/>
  <c r="B43" i="32"/>
  <c r="L194" i="35"/>
  <c r="K194" i="35"/>
  <c r="J194" i="35"/>
  <c r="I194" i="35"/>
  <c r="H194" i="35"/>
  <c r="G194" i="35"/>
  <c r="B194" i="35"/>
  <c r="N90" i="30"/>
  <c r="F90" i="30"/>
  <c r="M90" i="30"/>
  <c r="E90" i="30"/>
  <c r="D90" i="30"/>
  <c r="D91" i="30"/>
  <c r="N143" i="24"/>
  <c r="F143" i="24"/>
  <c r="M143" i="24"/>
  <c r="E143" i="24"/>
  <c r="D143" i="24"/>
  <c r="D144" i="24"/>
  <c r="N92" i="35"/>
  <c r="F92" i="35"/>
  <c r="D93" i="35"/>
  <c r="M92" i="35"/>
  <c r="E92" i="35"/>
  <c r="D92" i="35"/>
  <c r="M90" i="32"/>
  <c r="E90" i="32"/>
  <c r="D90" i="32"/>
  <c r="D91" i="32"/>
  <c r="N90" i="32"/>
  <c r="F90" i="32"/>
  <c r="E41" i="32"/>
  <c r="M41" i="32"/>
  <c r="D41" i="32"/>
  <c r="D42" i="32"/>
  <c r="N41" i="32"/>
  <c r="F41" i="32"/>
  <c r="L92" i="23"/>
  <c r="K92" i="23"/>
  <c r="J92" i="23"/>
  <c r="I92" i="23"/>
  <c r="H92" i="23"/>
  <c r="G92" i="23"/>
  <c r="K145" i="24"/>
  <c r="J145" i="24"/>
  <c r="I145" i="24"/>
  <c r="L145" i="24"/>
  <c r="H145" i="24"/>
  <c r="G145" i="24"/>
  <c r="B145" i="24"/>
  <c r="L41" i="31"/>
  <c r="K41" i="31"/>
  <c r="J41" i="31"/>
  <c r="I41" i="31"/>
  <c r="H41" i="31"/>
  <c r="G41" i="31"/>
  <c r="B41" i="31"/>
  <c r="L143" i="23"/>
  <c r="K143" i="23"/>
  <c r="J143" i="23"/>
  <c r="I143" i="23"/>
  <c r="H143" i="23"/>
  <c r="G143" i="23"/>
  <c r="J41" i="24"/>
  <c r="I41" i="24"/>
  <c r="H41" i="24"/>
  <c r="L41" i="24"/>
  <c r="K41" i="24"/>
  <c r="G41" i="24"/>
  <c r="B41" i="24"/>
  <c r="L92" i="30"/>
  <c r="K92" i="30"/>
  <c r="J92" i="30"/>
  <c r="I92" i="30"/>
  <c r="H92" i="30"/>
  <c r="G92" i="30"/>
  <c r="B92" i="30"/>
  <c r="L92" i="31"/>
  <c r="K92" i="31"/>
  <c r="J92" i="31"/>
  <c r="I92" i="31"/>
  <c r="H92" i="31"/>
  <c r="G92" i="31"/>
  <c r="B92" i="31"/>
  <c r="L196" i="34"/>
  <c r="K196" i="34"/>
  <c r="J196" i="34"/>
  <c r="I196" i="34"/>
  <c r="H196" i="34"/>
  <c r="G196" i="34"/>
  <c r="B196" i="34"/>
  <c r="L143" i="35"/>
  <c r="K143" i="35"/>
  <c r="J143" i="35"/>
  <c r="I143" i="35"/>
  <c r="H143" i="35"/>
  <c r="G143" i="35"/>
  <c r="B143" i="35"/>
  <c r="D40" i="35"/>
  <c r="N39" i="35"/>
  <c r="F39" i="35"/>
  <c r="M39" i="35"/>
  <c r="E39" i="35"/>
  <c r="D39" i="35"/>
  <c r="E39" i="24"/>
  <c r="D39" i="24"/>
  <c r="D40" i="24"/>
  <c r="N39" i="24"/>
  <c r="F39" i="24"/>
  <c r="M39" i="24"/>
  <c r="E90" i="29"/>
  <c r="D91" i="29"/>
  <c r="D90" i="29"/>
  <c r="N90" i="29"/>
  <c r="F90" i="29"/>
  <c r="M90" i="29"/>
  <c r="E143" i="29"/>
  <c r="D143" i="29"/>
  <c r="D144" i="29"/>
  <c r="N143" i="29"/>
  <c r="F143" i="29"/>
  <c r="M143" i="29"/>
  <c r="E194" i="30"/>
  <c r="D194" i="30"/>
  <c r="D195" i="30"/>
  <c r="N194" i="30"/>
  <c r="F194" i="30"/>
  <c r="M194" i="30"/>
  <c r="L196" i="23"/>
  <c r="K196" i="23"/>
  <c r="J196" i="23"/>
  <c r="I196" i="23"/>
  <c r="H196" i="23"/>
  <c r="G196" i="23"/>
  <c r="D195" i="34"/>
  <c r="N194" i="34"/>
  <c r="F194" i="34"/>
  <c r="M194" i="34"/>
  <c r="E194" i="34"/>
  <c r="D194" i="34"/>
  <c r="K196" i="24"/>
  <c r="J196" i="24"/>
  <c r="I196" i="24"/>
  <c r="H196" i="24"/>
  <c r="L196" i="24"/>
  <c r="G196" i="24"/>
  <c r="B196" i="24"/>
  <c r="L145" i="31"/>
  <c r="K145" i="31"/>
  <c r="J145" i="31"/>
  <c r="I145" i="31"/>
  <c r="H145" i="31"/>
  <c r="G145" i="31"/>
  <c r="B145" i="31"/>
  <c r="L41" i="35"/>
  <c r="K41" i="35"/>
  <c r="J41" i="35"/>
  <c r="I41" i="35"/>
  <c r="H41" i="35"/>
  <c r="G41" i="35"/>
  <c r="B41" i="35"/>
  <c r="L43" i="23"/>
  <c r="K43" i="23"/>
  <c r="J43" i="23"/>
  <c r="I43" i="23"/>
  <c r="H43" i="23"/>
  <c r="G43" i="23"/>
  <c r="L43" i="30"/>
  <c r="K43" i="30"/>
  <c r="J43" i="30"/>
  <c r="I43" i="30"/>
  <c r="H43" i="30"/>
  <c r="G43" i="30"/>
  <c r="B43" i="30"/>
  <c r="L196" i="31"/>
  <c r="K196" i="31"/>
  <c r="J196" i="31"/>
  <c r="I196" i="31"/>
  <c r="H196" i="31"/>
  <c r="G196" i="31"/>
  <c r="B196" i="31"/>
  <c r="L145" i="34"/>
  <c r="K145" i="34"/>
  <c r="G145" i="34"/>
  <c r="J145" i="34"/>
  <c r="I145" i="34"/>
  <c r="H145" i="34"/>
  <c r="B145" i="34"/>
  <c r="L94" i="35"/>
  <c r="K94" i="35"/>
  <c r="J94" i="35"/>
  <c r="I94" i="35"/>
  <c r="H94" i="35"/>
  <c r="G94" i="35"/>
  <c r="B94" i="35"/>
  <c r="D42" i="30"/>
  <c r="N41" i="30"/>
  <c r="F41" i="30"/>
  <c r="M41" i="30"/>
  <c r="E41" i="30"/>
  <c r="D41" i="30"/>
  <c r="F194" i="32"/>
  <c r="M194" i="32"/>
  <c r="E194" i="32"/>
  <c r="D194" i="32"/>
  <c r="D195" i="32"/>
  <c r="N194" i="32"/>
  <c r="F143" i="30"/>
  <c r="M143" i="30"/>
  <c r="E143" i="30"/>
  <c r="D143" i="30"/>
  <c r="D144" i="30"/>
  <c r="N143" i="30"/>
  <c r="D195" i="31"/>
  <c r="N194" i="31"/>
  <c r="F194" i="31"/>
  <c r="M194" i="31"/>
  <c r="E194" i="31"/>
  <c r="D194" i="31"/>
  <c r="N41" i="29"/>
  <c r="F41" i="29"/>
  <c r="D42" i="29"/>
  <c r="E41" i="29"/>
  <c r="M41" i="29"/>
  <c r="D41" i="29"/>
  <c r="D142" i="23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45" i="32"/>
  <c r="A198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B196" i="23"/>
  <c r="A198" i="23"/>
  <c r="B143" i="23"/>
  <c r="A145" i="23"/>
  <c r="B92" i="23"/>
  <c r="A94" i="23"/>
  <c r="A45" i="23"/>
  <c r="B43" i="23"/>
  <c r="L94" i="23" l="1"/>
  <c r="K94" i="23"/>
  <c r="J94" i="23"/>
  <c r="I94" i="23"/>
  <c r="H94" i="23"/>
  <c r="G94" i="23"/>
  <c r="L45" i="23"/>
  <c r="K45" i="23"/>
  <c r="J45" i="23"/>
  <c r="I45" i="23"/>
  <c r="H45" i="23"/>
  <c r="G45" i="23"/>
  <c r="L198" i="29"/>
  <c r="K198" i="29"/>
  <c r="J198" i="29"/>
  <c r="I198" i="29"/>
  <c r="H198" i="29"/>
  <c r="G198" i="29"/>
  <c r="B198" i="29"/>
  <c r="K198" i="30"/>
  <c r="J198" i="30"/>
  <c r="I198" i="30"/>
  <c r="H198" i="30"/>
  <c r="L198" i="30"/>
  <c r="G198" i="30"/>
  <c r="B198" i="30"/>
  <c r="K94" i="32"/>
  <c r="J94" i="32"/>
  <c r="I94" i="32"/>
  <c r="H94" i="32"/>
  <c r="L94" i="32"/>
  <c r="G94" i="32"/>
  <c r="B94" i="32"/>
  <c r="L147" i="34"/>
  <c r="G147" i="34"/>
  <c r="K147" i="34"/>
  <c r="J147" i="34"/>
  <c r="I147" i="34"/>
  <c r="H147" i="34"/>
  <c r="B147" i="34"/>
  <c r="M94" i="35"/>
  <c r="E94" i="35"/>
  <c r="D94" i="35"/>
  <c r="N94" i="35"/>
  <c r="D95" i="35"/>
  <c r="F94" i="35"/>
  <c r="N196" i="24"/>
  <c r="F196" i="24"/>
  <c r="M196" i="24"/>
  <c r="E196" i="24"/>
  <c r="D196" i="24"/>
  <c r="D197" i="24"/>
  <c r="D42" i="31"/>
  <c r="N41" i="31"/>
  <c r="F41" i="31"/>
  <c r="M41" i="31"/>
  <c r="E41" i="31"/>
  <c r="D41" i="31"/>
  <c r="M94" i="24"/>
  <c r="D95" i="24"/>
  <c r="N94" i="24"/>
  <c r="F94" i="24"/>
  <c r="E94" i="24"/>
  <c r="D94" i="24"/>
  <c r="D196" i="30"/>
  <c r="N196" i="30"/>
  <c r="F196" i="30"/>
  <c r="M196" i="30"/>
  <c r="E196" i="30"/>
  <c r="D197" i="30"/>
  <c r="D146" i="34"/>
  <c r="N145" i="34"/>
  <c r="F145" i="34"/>
  <c r="M145" i="34"/>
  <c r="E145" i="34"/>
  <c r="D145" i="34"/>
  <c r="E143" i="35"/>
  <c r="M143" i="35"/>
  <c r="D143" i="35"/>
  <c r="N143" i="35"/>
  <c r="F143" i="35"/>
  <c r="D144" i="35"/>
  <c r="N145" i="24"/>
  <c r="F145" i="24"/>
  <c r="M145" i="24"/>
  <c r="E145" i="24"/>
  <c r="D145" i="24"/>
  <c r="D146" i="24"/>
  <c r="N92" i="32"/>
  <c r="F92" i="32"/>
  <c r="M92" i="32"/>
  <c r="E92" i="32"/>
  <c r="D92" i="32"/>
  <c r="D93" i="32"/>
  <c r="K145" i="32"/>
  <c r="J145" i="32"/>
  <c r="I145" i="32"/>
  <c r="H145" i="32"/>
  <c r="L145" i="32"/>
  <c r="G145" i="32"/>
  <c r="B145" i="32"/>
  <c r="A147" i="32"/>
  <c r="L45" i="29"/>
  <c r="K45" i="29"/>
  <c r="J45" i="29"/>
  <c r="I45" i="29"/>
  <c r="H45" i="29"/>
  <c r="G45" i="29"/>
  <c r="B45" i="29"/>
  <c r="K147" i="24"/>
  <c r="J147" i="24"/>
  <c r="I147" i="24"/>
  <c r="H147" i="24"/>
  <c r="G147" i="24"/>
  <c r="L147" i="24"/>
  <c r="B147" i="24"/>
  <c r="L96" i="35"/>
  <c r="K96" i="35"/>
  <c r="J96" i="35"/>
  <c r="I96" i="35"/>
  <c r="H96" i="35"/>
  <c r="G96" i="35"/>
  <c r="B96" i="35"/>
  <c r="F196" i="31"/>
  <c r="M196" i="31"/>
  <c r="E196" i="31"/>
  <c r="D196" i="31"/>
  <c r="D197" i="31"/>
  <c r="N196" i="31"/>
  <c r="N196" i="34"/>
  <c r="F196" i="34"/>
  <c r="M196" i="34"/>
  <c r="E196" i="34"/>
  <c r="D196" i="34"/>
  <c r="D197" i="34"/>
  <c r="N194" i="35"/>
  <c r="F194" i="35"/>
  <c r="M194" i="35"/>
  <c r="D194" i="35"/>
  <c r="D195" i="35"/>
  <c r="E194" i="35"/>
  <c r="D196" i="32"/>
  <c r="D197" i="32"/>
  <c r="N196" i="32"/>
  <c r="F196" i="32"/>
  <c r="M196" i="32"/>
  <c r="E196" i="32"/>
  <c r="N143" i="32"/>
  <c r="F143" i="32"/>
  <c r="M143" i="32"/>
  <c r="E143" i="32"/>
  <c r="D143" i="32"/>
  <c r="D144" i="32"/>
  <c r="L147" i="29"/>
  <c r="K147" i="29"/>
  <c r="J147" i="29"/>
  <c r="I147" i="29"/>
  <c r="H147" i="29"/>
  <c r="G147" i="29"/>
  <c r="B147" i="29"/>
  <c r="L145" i="23"/>
  <c r="K145" i="23"/>
  <c r="J145" i="23"/>
  <c r="I145" i="23"/>
  <c r="H145" i="23"/>
  <c r="G145" i="23"/>
  <c r="L147" i="31"/>
  <c r="K147" i="31"/>
  <c r="J147" i="31"/>
  <c r="I147" i="31"/>
  <c r="H147" i="31"/>
  <c r="G147" i="31"/>
  <c r="B147" i="31"/>
  <c r="L145" i="35"/>
  <c r="K145" i="35"/>
  <c r="J145" i="35"/>
  <c r="I145" i="35"/>
  <c r="H145" i="35"/>
  <c r="G145" i="35"/>
  <c r="B145" i="35"/>
  <c r="F43" i="30"/>
  <c r="M43" i="30"/>
  <c r="E43" i="30"/>
  <c r="D43" i="30"/>
  <c r="D44" i="30"/>
  <c r="N43" i="30"/>
  <c r="F92" i="31"/>
  <c r="M92" i="31"/>
  <c r="E92" i="31"/>
  <c r="D92" i="31"/>
  <c r="D93" i="31"/>
  <c r="N92" i="31"/>
  <c r="D44" i="32"/>
  <c r="N43" i="32"/>
  <c r="F43" i="32"/>
  <c r="E43" i="32"/>
  <c r="M43" i="32"/>
  <c r="D43" i="32"/>
  <c r="E92" i="29"/>
  <c r="D93" i="29"/>
  <c r="D92" i="29"/>
  <c r="N92" i="29"/>
  <c r="F92" i="29"/>
  <c r="M92" i="29"/>
  <c r="L94" i="34"/>
  <c r="K94" i="34"/>
  <c r="J94" i="34"/>
  <c r="G94" i="34"/>
  <c r="I94" i="34"/>
  <c r="H94" i="34"/>
  <c r="B94" i="34"/>
  <c r="A96" i="34"/>
  <c r="K43" i="24"/>
  <c r="J43" i="24"/>
  <c r="I43" i="24"/>
  <c r="L43" i="24"/>
  <c r="H43" i="24"/>
  <c r="G43" i="24"/>
  <c r="B43" i="24"/>
  <c r="L198" i="34"/>
  <c r="K198" i="34"/>
  <c r="J198" i="34"/>
  <c r="I198" i="34"/>
  <c r="H198" i="34"/>
  <c r="G198" i="34"/>
  <c r="B198" i="34"/>
  <c r="L43" i="31"/>
  <c r="K43" i="31"/>
  <c r="J43" i="31"/>
  <c r="I43" i="31"/>
  <c r="H43" i="31"/>
  <c r="G43" i="31"/>
  <c r="B43" i="31"/>
  <c r="K198" i="24"/>
  <c r="J198" i="24"/>
  <c r="I198" i="24"/>
  <c r="L198" i="24"/>
  <c r="H198" i="24"/>
  <c r="G198" i="24"/>
  <c r="B198" i="24"/>
  <c r="K45" i="32"/>
  <c r="J45" i="32"/>
  <c r="I45" i="32"/>
  <c r="H45" i="32"/>
  <c r="L45" i="32"/>
  <c r="G45" i="32"/>
  <c r="B45" i="32"/>
  <c r="L94" i="30"/>
  <c r="K94" i="30"/>
  <c r="J94" i="30"/>
  <c r="I94" i="30"/>
  <c r="H94" i="30"/>
  <c r="G94" i="30"/>
  <c r="B94" i="30"/>
  <c r="L198" i="31"/>
  <c r="K198" i="31"/>
  <c r="J198" i="31"/>
  <c r="I198" i="31"/>
  <c r="H198" i="31"/>
  <c r="G198" i="31"/>
  <c r="B198" i="31"/>
  <c r="L196" i="35"/>
  <c r="K196" i="35"/>
  <c r="J196" i="35"/>
  <c r="I196" i="35"/>
  <c r="H196" i="35"/>
  <c r="G196" i="35"/>
  <c r="B196" i="35"/>
  <c r="N41" i="35"/>
  <c r="F41" i="35"/>
  <c r="M41" i="35"/>
  <c r="E41" i="35"/>
  <c r="D41" i="35"/>
  <c r="D42" i="35"/>
  <c r="N92" i="30"/>
  <c r="F92" i="30"/>
  <c r="M92" i="30"/>
  <c r="E92" i="30"/>
  <c r="D92" i="30"/>
  <c r="D93" i="30"/>
  <c r="N43" i="29"/>
  <c r="F43" i="29"/>
  <c r="D44" i="29"/>
  <c r="E43" i="29"/>
  <c r="M43" i="29"/>
  <c r="D43" i="29"/>
  <c r="N43" i="34"/>
  <c r="D44" i="34"/>
  <c r="E43" i="34"/>
  <c r="D43" i="34"/>
  <c r="M43" i="34"/>
  <c r="F43" i="34"/>
  <c r="N92" i="34"/>
  <c r="F92" i="34"/>
  <c r="M92" i="34"/>
  <c r="E92" i="34"/>
  <c r="D92" i="34"/>
  <c r="D93" i="34"/>
  <c r="L147" i="30"/>
  <c r="K147" i="30"/>
  <c r="J147" i="30"/>
  <c r="I147" i="30"/>
  <c r="H147" i="30"/>
  <c r="G147" i="30"/>
  <c r="B147" i="30"/>
  <c r="J198" i="32"/>
  <c r="I198" i="32"/>
  <c r="G198" i="32"/>
  <c r="L198" i="32"/>
  <c r="K198" i="32"/>
  <c r="H198" i="32"/>
  <c r="B198" i="32"/>
  <c r="L94" i="29"/>
  <c r="K94" i="29"/>
  <c r="J94" i="29"/>
  <c r="I94" i="29"/>
  <c r="H94" i="29"/>
  <c r="G94" i="29"/>
  <c r="B94" i="29"/>
  <c r="K96" i="24"/>
  <c r="J96" i="24"/>
  <c r="I96" i="24"/>
  <c r="L96" i="24"/>
  <c r="H96" i="24"/>
  <c r="G96" i="24"/>
  <c r="B96" i="24"/>
  <c r="L198" i="23"/>
  <c r="K198" i="23"/>
  <c r="J198" i="23"/>
  <c r="I198" i="23"/>
  <c r="H198" i="23"/>
  <c r="G198" i="23"/>
  <c r="L45" i="30"/>
  <c r="K45" i="30"/>
  <c r="J45" i="30"/>
  <c r="I45" i="30"/>
  <c r="H45" i="30"/>
  <c r="G45" i="30"/>
  <c r="B45" i="30"/>
  <c r="L94" i="31"/>
  <c r="K94" i="31"/>
  <c r="J94" i="31"/>
  <c r="I94" i="31"/>
  <c r="H94" i="31"/>
  <c r="G94" i="31"/>
  <c r="B94" i="31"/>
  <c r="J45" i="34"/>
  <c r="I45" i="34"/>
  <c r="H45" i="34"/>
  <c r="G45" i="34"/>
  <c r="L45" i="34"/>
  <c r="B45" i="34"/>
  <c r="K45" i="34"/>
  <c r="L43" i="35"/>
  <c r="K43" i="35"/>
  <c r="J43" i="35"/>
  <c r="I43" i="35"/>
  <c r="H43" i="35"/>
  <c r="G43" i="35"/>
  <c r="B43" i="35"/>
  <c r="D146" i="31"/>
  <c r="N145" i="31"/>
  <c r="F145" i="31"/>
  <c r="M145" i="31"/>
  <c r="E145" i="31"/>
  <c r="D145" i="31"/>
  <c r="D42" i="24"/>
  <c r="N41" i="24"/>
  <c r="F41" i="24"/>
  <c r="M41" i="24"/>
  <c r="E41" i="24"/>
  <c r="D41" i="24"/>
  <c r="E145" i="29"/>
  <c r="D145" i="29"/>
  <c r="D146" i="29"/>
  <c r="N145" i="29"/>
  <c r="F145" i="29"/>
  <c r="M145" i="29"/>
  <c r="N145" i="30"/>
  <c r="F145" i="30"/>
  <c r="M145" i="30"/>
  <c r="E145" i="30"/>
  <c r="D145" i="30"/>
  <c r="D146" i="30"/>
  <c r="E196" i="29"/>
  <c r="D196" i="29"/>
  <c r="D197" i="29"/>
  <c r="N196" i="29"/>
  <c r="F196" i="29"/>
  <c r="M196" i="29"/>
  <c r="D44" i="23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47" i="34"/>
  <c r="A149" i="34"/>
  <c r="A96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B198" i="23"/>
  <c r="A147" i="23"/>
  <c r="B145" i="23"/>
  <c r="B94" i="23"/>
  <c r="A96" i="23"/>
  <c r="A47" i="23"/>
  <c r="B45" i="23"/>
  <c r="L200" i="29" l="1"/>
  <c r="K200" i="29"/>
  <c r="J200" i="29"/>
  <c r="I200" i="29"/>
  <c r="H200" i="29"/>
  <c r="G200" i="29"/>
  <c r="B200" i="29"/>
  <c r="N43" i="35"/>
  <c r="F43" i="35"/>
  <c r="D44" i="35"/>
  <c r="M43" i="35"/>
  <c r="E43" i="35"/>
  <c r="D43" i="35"/>
  <c r="K147" i="32"/>
  <c r="J147" i="32"/>
  <c r="I147" i="32"/>
  <c r="H147" i="32"/>
  <c r="L147" i="32"/>
  <c r="G147" i="32"/>
  <c r="B147" i="32"/>
  <c r="A149" i="32"/>
  <c r="F147" i="30"/>
  <c r="M147" i="30"/>
  <c r="E147" i="30"/>
  <c r="D147" i="30"/>
  <c r="D148" i="30"/>
  <c r="N147" i="30"/>
  <c r="F43" i="31"/>
  <c r="M43" i="31"/>
  <c r="E43" i="31"/>
  <c r="D43" i="31"/>
  <c r="D44" i="31"/>
  <c r="N43" i="31"/>
  <c r="F147" i="31"/>
  <c r="M147" i="31"/>
  <c r="E147" i="31"/>
  <c r="D147" i="31"/>
  <c r="D148" i="31"/>
  <c r="N147" i="31"/>
  <c r="M145" i="32"/>
  <c r="E145" i="32"/>
  <c r="D145" i="32"/>
  <c r="D146" i="32"/>
  <c r="N145" i="32"/>
  <c r="F145" i="32"/>
  <c r="K200" i="30"/>
  <c r="J200" i="30"/>
  <c r="I200" i="30"/>
  <c r="H200" i="30"/>
  <c r="L200" i="30"/>
  <c r="G200" i="30"/>
  <c r="B200" i="30"/>
  <c r="N198" i="24"/>
  <c r="F198" i="24"/>
  <c r="M198" i="24"/>
  <c r="E198" i="24"/>
  <c r="D198" i="24"/>
  <c r="D199" i="24"/>
  <c r="N145" i="35"/>
  <c r="F145" i="35"/>
  <c r="M145" i="35"/>
  <c r="D145" i="35"/>
  <c r="D146" i="35"/>
  <c r="E145" i="35"/>
  <c r="L47" i="30"/>
  <c r="K47" i="30"/>
  <c r="J47" i="30"/>
  <c r="I47" i="30"/>
  <c r="H47" i="30"/>
  <c r="G47" i="30"/>
  <c r="B47" i="30"/>
  <c r="L149" i="31"/>
  <c r="K149" i="31"/>
  <c r="J149" i="31"/>
  <c r="I149" i="31"/>
  <c r="H149" i="31"/>
  <c r="G149" i="31"/>
  <c r="B149" i="31"/>
  <c r="L147" i="35"/>
  <c r="K147" i="35"/>
  <c r="J147" i="35"/>
  <c r="I147" i="35"/>
  <c r="H147" i="35"/>
  <c r="G147" i="35"/>
  <c r="B147" i="35"/>
  <c r="D46" i="34"/>
  <c r="E45" i="34"/>
  <c r="D45" i="34"/>
  <c r="N45" i="34"/>
  <c r="M45" i="34"/>
  <c r="F45" i="34"/>
  <c r="D94" i="31"/>
  <c r="D95" i="31"/>
  <c r="N94" i="31"/>
  <c r="F94" i="31"/>
  <c r="M94" i="31"/>
  <c r="E94" i="31"/>
  <c r="F196" i="35"/>
  <c r="D197" i="35"/>
  <c r="E196" i="35"/>
  <c r="M196" i="35"/>
  <c r="D196" i="35"/>
  <c r="N196" i="35"/>
  <c r="N198" i="34"/>
  <c r="F198" i="34"/>
  <c r="M198" i="34"/>
  <c r="E198" i="34"/>
  <c r="D198" i="34"/>
  <c r="D199" i="34"/>
  <c r="F147" i="29"/>
  <c r="E147" i="29"/>
  <c r="D147" i="29"/>
  <c r="D148" i="29"/>
  <c r="N147" i="29"/>
  <c r="M147" i="29"/>
  <c r="N147" i="34"/>
  <c r="F147" i="34"/>
  <c r="M147" i="34"/>
  <c r="E147" i="34"/>
  <c r="D147" i="34"/>
  <c r="D148" i="34"/>
  <c r="K47" i="32"/>
  <c r="J47" i="32"/>
  <c r="I47" i="32"/>
  <c r="H47" i="32"/>
  <c r="L47" i="32"/>
  <c r="G47" i="32"/>
  <c r="B47" i="32"/>
  <c r="D198" i="32"/>
  <c r="M198" i="32"/>
  <c r="E198" i="32"/>
  <c r="D199" i="32"/>
  <c r="N198" i="32"/>
  <c r="F198" i="32"/>
  <c r="L96" i="23"/>
  <c r="K96" i="23"/>
  <c r="J96" i="23"/>
  <c r="I96" i="23"/>
  <c r="H96" i="23"/>
  <c r="G96" i="23"/>
  <c r="L149" i="29"/>
  <c r="K149" i="29"/>
  <c r="J149" i="29"/>
  <c r="I149" i="29"/>
  <c r="G149" i="29"/>
  <c r="H149" i="29"/>
  <c r="B149" i="29"/>
  <c r="L47" i="29"/>
  <c r="K47" i="29"/>
  <c r="J47" i="29"/>
  <c r="I47" i="29"/>
  <c r="H47" i="29"/>
  <c r="G47" i="29"/>
  <c r="B47" i="29"/>
  <c r="L98" i="35"/>
  <c r="K98" i="35"/>
  <c r="J98" i="35"/>
  <c r="I98" i="35"/>
  <c r="H98" i="35"/>
  <c r="G98" i="35"/>
  <c r="B98" i="35"/>
  <c r="D46" i="30"/>
  <c r="N45" i="30"/>
  <c r="F45" i="30"/>
  <c r="M45" i="30"/>
  <c r="E45" i="30"/>
  <c r="D45" i="30"/>
  <c r="D199" i="31"/>
  <c r="N198" i="31"/>
  <c r="F198" i="31"/>
  <c r="M198" i="31"/>
  <c r="E198" i="31"/>
  <c r="D198" i="31"/>
  <c r="E43" i="24"/>
  <c r="D43" i="24"/>
  <c r="D44" i="24"/>
  <c r="N43" i="24"/>
  <c r="F43" i="24"/>
  <c r="M43" i="24"/>
  <c r="N96" i="35"/>
  <c r="F96" i="35"/>
  <c r="M96" i="35"/>
  <c r="D96" i="35"/>
  <c r="D97" i="35"/>
  <c r="E96" i="35"/>
  <c r="D95" i="32"/>
  <c r="N94" i="32"/>
  <c r="F94" i="32"/>
  <c r="M94" i="32"/>
  <c r="E94" i="32"/>
  <c r="D94" i="32"/>
  <c r="L200" i="23"/>
  <c r="K200" i="23"/>
  <c r="J200" i="23"/>
  <c r="I200" i="23"/>
  <c r="H200" i="23"/>
  <c r="G200" i="23"/>
  <c r="K200" i="24"/>
  <c r="J200" i="24"/>
  <c r="I200" i="24"/>
  <c r="L200" i="24"/>
  <c r="H200" i="24"/>
  <c r="G200" i="24"/>
  <c r="B200" i="24"/>
  <c r="L200" i="34"/>
  <c r="K200" i="34"/>
  <c r="J200" i="34"/>
  <c r="G200" i="34"/>
  <c r="I200" i="34"/>
  <c r="H200" i="34"/>
  <c r="B200" i="34"/>
  <c r="L96" i="31"/>
  <c r="K96" i="31"/>
  <c r="J96" i="31"/>
  <c r="I96" i="31"/>
  <c r="H96" i="31"/>
  <c r="G96" i="31"/>
  <c r="B96" i="31"/>
  <c r="L96" i="30"/>
  <c r="K96" i="30"/>
  <c r="J96" i="30"/>
  <c r="I96" i="30"/>
  <c r="H96" i="30"/>
  <c r="G96" i="30"/>
  <c r="B96" i="30"/>
  <c r="L149" i="34"/>
  <c r="K149" i="34"/>
  <c r="J149" i="34"/>
  <c r="I149" i="34"/>
  <c r="H149" i="34"/>
  <c r="G149" i="34"/>
  <c r="B149" i="34"/>
  <c r="L45" i="35"/>
  <c r="K45" i="35"/>
  <c r="J45" i="35"/>
  <c r="I45" i="35"/>
  <c r="H45" i="35"/>
  <c r="G45" i="35"/>
  <c r="B45" i="35"/>
  <c r="N96" i="24"/>
  <c r="M96" i="24"/>
  <c r="D96" i="24"/>
  <c r="F96" i="24"/>
  <c r="E96" i="24"/>
  <c r="D97" i="24"/>
  <c r="F94" i="30"/>
  <c r="M94" i="30"/>
  <c r="E94" i="30"/>
  <c r="D94" i="30"/>
  <c r="D95" i="30"/>
  <c r="N94" i="30"/>
  <c r="L96" i="34"/>
  <c r="K96" i="34"/>
  <c r="G96" i="34"/>
  <c r="J96" i="34"/>
  <c r="I96" i="34"/>
  <c r="H96" i="34"/>
  <c r="B96" i="34"/>
  <c r="A98" i="34"/>
  <c r="D148" i="24"/>
  <c r="F147" i="24"/>
  <c r="M147" i="24"/>
  <c r="E147" i="24"/>
  <c r="D147" i="24"/>
  <c r="N147" i="24"/>
  <c r="D198" i="30"/>
  <c r="N198" i="30"/>
  <c r="F198" i="30"/>
  <c r="M198" i="30"/>
  <c r="E198" i="30"/>
  <c r="D199" i="30"/>
  <c r="L47" i="23"/>
  <c r="K47" i="23"/>
  <c r="J47" i="23"/>
  <c r="I47" i="23"/>
  <c r="H47" i="23"/>
  <c r="G47" i="23"/>
  <c r="L96" i="29"/>
  <c r="K96" i="29"/>
  <c r="J96" i="29"/>
  <c r="I96" i="29"/>
  <c r="H96" i="29"/>
  <c r="G96" i="29"/>
  <c r="B96" i="29"/>
  <c r="J200" i="32"/>
  <c r="I200" i="32"/>
  <c r="K200" i="32"/>
  <c r="H200" i="32"/>
  <c r="G200" i="32"/>
  <c r="L200" i="32"/>
  <c r="B200" i="32"/>
  <c r="K149" i="24"/>
  <c r="J149" i="24"/>
  <c r="I149" i="24"/>
  <c r="L149" i="24"/>
  <c r="H149" i="24"/>
  <c r="G149" i="24"/>
  <c r="B149" i="24"/>
  <c r="K45" i="24"/>
  <c r="J45" i="24"/>
  <c r="I45" i="24"/>
  <c r="H45" i="24"/>
  <c r="G45" i="24"/>
  <c r="L45" i="24"/>
  <c r="B45" i="24"/>
  <c r="K96" i="32"/>
  <c r="J96" i="32"/>
  <c r="I96" i="32"/>
  <c r="H96" i="32"/>
  <c r="L96" i="32"/>
  <c r="G96" i="32"/>
  <c r="B96" i="32"/>
  <c r="L147" i="23"/>
  <c r="K147" i="23"/>
  <c r="J147" i="23"/>
  <c r="I147" i="23"/>
  <c r="H147" i="23"/>
  <c r="G147" i="23"/>
  <c r="K98" i="24"/>
  <c r="J98" i="24"/>
  <c r="I98" i="24"/>
  <c r="H98" i="24"/>
  <c r="L98" i="24"/>
  <c r="G98" i="24"/>
  <c r="B98" i="24"/>
  <c r="L200" i="31"/>
  <c r="K200" i="31"/>
  <c r="J200" i="31"/>
  <c r="I200" i="31"/>
  <c r="H200" i="31"/>
  <c r="G200" i="31"/>
  <c r="B200" i="31"/>
  <c r="L149" i="30"/>
  <c r="K149" i="30"/>
  <c r="J149" i="30"/>
  <c r="I149" i="30"/>
  <c r="H149" i="30"/>
  <c r="G149" i="30"/>
  <c r="B149" i="30"/>
  <c r="L45" i="31"/>
  <c r="K45" i="31"/>
  <c r="J45" i="31"/>
  <c r="I45" i="31"/>
  <c r="H45" i="31"/>
  <c r="G45" i="31"/>
  <c r="B45" i="31"/>
  <c r="I47" i="34"/>
  <c r="H47" i="34"/>
  <c r="G47" i="34"/>
  <c r="L47" i="34"/>
  <c r="B47" i="34"/>
  <c r="K47" i="34"/>
  <c r="J47" i="34"/>
  <c r="L198" i="35"/>
  <c r="K198" i="35"/>
  <c r="J198" i="35"/>
  <c r="I198" i="35"/>
  <c r="H198" i="35"/>
  <c r="G198" i="35"/>
  <c r="B198" i="35"/>
  <c r="F94" i="29"/>
  <c r="M94" i="29"/>
  <c r="E94" i="29"/>
  <c r="D95" i="29"/>
  <c r="D94" i="29"/>
  <c r="N94" i="29"/>
  <c r="D46" i="32"/>
  <c r="M45" i="32"/>
  <c r="D45" i="32"/>
  <c r="E45" i="32"/>
  <c r="N45" i="32"/>
  <c r="F45" i="32"/>
  <c r="M94" i="34"/>
  <c r="E94" i="34"/>
  <c r="D94" i="34"/>
  <c r="D95" i="34"/>
  <c r="N94" i="34"/>
  <c r="F94" i="34"/>
  <c r="E45" i="29"/>
  <c r="M45" i="29"/>
  <c r="D45" i="29"/>
  <c r="N45" i="29"/>
  <c r="F45" i="29"/>
  <c r="D46" i="29"/>
  <c r="E198" i="29"/>
  <c r="D198" i="29"/>
  <c r="D199" i="29"/>
  <c r="N198" i="29"/>
  <c r="F198" i="29"/>
  <c r="M198" i="29"/>
  <c r="D146" i="23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B200" i="23"/>
  <c r="A202" i="23"/>
  <c r="B147" i="23"/>
  <c r="A149" i="23"/>
  <c r="B96" i="23"/>
  <c r="A98" i="23"/>
  <c r="B47" i="23"/>
  <c r="K202" i="30" l="1"/>
  <c r="J202" i="30"/>
  <c r="I202" i="30"/>
  <c r="H202" i="30"/>
  <c r="L202" i="30"/>
  <c r="G202" i="30"/>
  <c r="B202" i="30"/>
  <c r="L100" i="35"/>
  <c r="K100" i="35"/>
  <c r="J100" i="35"/>
  <c r="I100" i="35"/>
  <c r="H100" i="35"/>
  <c r="G100" i="35"/>
  <c r="B100" i="35"/>
  <c r="D46" i="31"/>
  <c r="N45" i="31"/>
  <c r="F45" i="31"/>
  <c r="M45" i="31"/>
  <c r="E45" i="31"/>
  <c r="D45" i="31"/>
  <c r="N149" i="24"/>
  <c r="F149" i="24"/>
  <c r="M149" i="24"/>
  <c r="E149" i="24"/>
  <c r="D149" i="24"/>
  <c r="D150" i="24"/>
  <c r="L98" i="29"/>
  <c r="K98" i="29"/>
  <c r="J98" i="29"/>
  <c r="I98" i="29"/>
  <c r="H98" i="29"/>
  <c r="G98" i="29"/>
  <c r="B98" i="29"/>
  <c r="L202" i="31"/>
  <c r="K202" i="31"/>
  <c r="J202" i="31"/>
  <c r="I202" i="31"/>
  <c r="H202" i="31"/>
  <c r="G202" i="31"/>
  <c r="B202" i="31"/>
  <c r="L151" i="34"/>
  <c r="K151" i="34"/>
  <c r="J151" i="34"/>
  <c r="G151" i="34"/>
  <c r="I151" i="34"/>
  <c r="H151" i="34"/>
  <c r="B151" i="34"/>
  <c r="F198" i="35"/>
  <c r="N198" i="35"/>
  <c r="M198" i="35"/>
  <c r="D198" i="35"/>
  <c r="D199" i="35"/>
  <c r="E198" i="35"/>
  <c r="N96" i="32"/>
  <c r="F96" i="32"/>
  <c r="M96" i="32"/>
  <c r="E96" i="32"/>
  <c r="D96" i="32"/>
  <c r="D97" i="32"/>
  <c r="D97" i="34"/>
  <c r="N96" i="34"/>
  <c r="F96" i="34"/>
  <c r="M96" i="34"/>
  <c r="E96" i="34"/>
  <c r="D96" i="34"/>
  <c r="D201" i="24"/>
  <c r="N200" i="24"/>
  <c r="F200" i="24"/>
  <c r="M200" i="24"/>
  <c r="E200" i="24"/>
  <c r="D200" i="24"/>
  <c r="D149" i="31"/>
  <c r="D150" i="31"/>
  <c r="N149" i="31"/>
  <c r="F149" i="31"/>
  <c r="M149" i="31"/>
  <c r="E149" i="31"/>
  <c r="L98" i="23"/>
  <c r="K98" i="23"/>
  <c r="J98" i="23"/>
  <c r="I98" i="23"/>
  <c r="H98" i="23"/>
  <c r="G98" i="23"/>
  <c r="K100" i="24"/>
  <c r="J100" i="24"/>
  <c r="I100" i="24"/>
  <c r="H100" i="24"/>
  <c r="G100" i="24"/>
  <c r="L100" i="24"/>
  <c r="B100" i="24"/>
  <c r="L202" i="29"/>
  <c r="K202" i="29"/>
  <c r="J202" i="29"/>
  <c r="I202" i="29"/>
  <c r="H202" i="29"/>
  <c r="G202" i="29"/>
  <c r="B202" i="29"/>
  <c r="L98" i="31"/>
  <c r="K98" i="31"/>
  <c r="J98" i="31"/>
  <c r="I98" i="31"/>
  <c r="H98" i="31"/>
  <c r="G98" i="31"/>
  <c r="B98" i="31"/>
  <c r="L202" i="34"/>
  <c r="K202" i="34"/>
  <c r="G202" i="34"/>
  <c r="J202" i="34"/>
  <c r="I202" i="34"/>
  <c r="H202" i="34"/>
  <c r="B202" i="34"/>
  <c r="E45" i="24"/>
  <c r="D45" i="24"/>
  <c r="D46" i="24"/>
  <c r="N45" i="24"/>
  <c r="F45" i="24"/>
  <c r="M45" i="24"/>
  <c r="M45" i="35"/>
  <c r="E45" i="35"/>
  <c r="D45" i="35"/>
  <c r="D46" i="35"/>
  <c r="N45" i="35"/>
  <c r="F45" i="35"/>
  <c r="F98" i="35"/>
  <c r="D99" i="35"/>
  <c r="E98" i="35"/>
  <c r="M98" i="35"/>
  <c r="D98" i="35"/>
  <c r="N98" i="35"/>
  <c r="M47" i="30"/>
  <c r="E47" i="30"/>
  <c r="N47" i="30"/>
  <c r="D47" i="30"/>
  <c r="D48" i="30"/>
  <c r="F47" i="30"/>
  <c r="N149" i="34"/>
  <c r="F149" i="34"/>
  <c r="M149" i="34"/>
  <c r="E149" i="34"/>
  <c r="D149" i="34"/>
  <c r="D150" i="34"/>
  <c r="E47" i="29"/>
  <c r="M47" i="29"/>
  <c r="D47" i="29"/>
  <c r="N47" i="29"/>
  <c r="F47" i="29"/>
  <c r="D48" i="29"/>
  <c r="N200" i="30"/>
  <c r="F200" i="30"/>
  <c r="M200" i="30"/>
  <c r="E200" i="30"/>
  <c r="D201" i="30"/>
  <c r="D200" i="30"/>
  <c r="L151" i="30"/>
  <c r="K151" i="30"/>
  <c r="J151" i="30"/>
  <c r="I151" i="30"/>
  <c r="H151" i="30"/>
  <c r="G151" i="30"/>
  <c r="B151" i="30"/>
  <c r="L200" i="35"/>
  <c r="K200" i="35"/>
  <c r="J200" i="35"/>
  <c r="I200" i="35"/>
  <c r="H200" i="35"/>
  <c r="G200" i="35"/>
  <c r="B200" i="35"/>
  <c r="M47" i="34"/>
  <c r="D48" i="34"/>
  <c r="E47" i="34"/>
  <c r="D47" i="34"/>
  <c r="F47" i="34"/>
  <c r="N47" i="34"/>
  <c r="E149" i="30"/>
  <c r="D149" i="30"/>
  <c r="D150" i="30"/>
  <c r="N149" i="30"/>
  <c r="F149" i="30"/>
  <c r="M149" i="30"/>
  <c r="D201" i="32"/>
  <c r="N200" i="32"/>
  <c r="F200" i="32"/>
  <c r="M200" i="32"/>
  <c r="E200" i="32"/>
  <c r="D200" i="32"/>
  <c r="E96" i="30"/>
  <c r="D96" i="30"/>
  <c r="D97" i="30"/>
  <c r="N96" i="30"/>
  <c r="F96" i="30"/>
  <c r="M96" i="30"/>
  <c r="N149" i="29"/>
  <c r="F149" i="29"/>
  <c r="M149" i="29"/>
  <c r="E149" i="29"/>
  <c r="D149" i="29"/>
  <c r="D150" i="29"/>
  <c r="K149" i="32"/>
  <c r="J149" i="32"/>
  <c r="I149" i="32"/>
  <c r="H149" i="32"/>
  <c r="L149" i="32"/>
  <c r="G149" i="32"/>
  <c r="B149" i="32"/>
  <c r="A151" i="32"/>
  <c r="J47" i="24"/>
  <c r="I47" i="24"/>
  <c r="K47" i="24"/>
  <c r="H47" i="24"/>
  <c r="L47" i="24"/>
  <c r="G47" i="24"/>
  <c r="B47" i="24"/>
  <c r="L149" i="23"/>
  <c r="K149" i="23"/>
  <c r="J149" i="23"/>
  <c r="I149" i="23"/>
  <c r="H149" i="23"/>
  <c r="G149" i="23"/>
  <c r="K98" i="32"/>
  <c r="J98" i="32"/>
  <c r="I98" i="32"/>
  <c r="H98" i="32"/>
  <c r="L98" i="32"/>
  <c r="G98" i="32"/>
  <c r="B98" i="32"/>
  <c r="D200" i="31"/>
  <c r="D201" i="31"/>
  <c r="F200" i="31"/>
  <c r="M200" i="31"/>
  <c r="E200" i="31"/>
  <c r="N200" i="31"/>
  <c r="N96" i="29"/>
  <c r="F96" i="29"/>
  <c r="M96" i="29"/>
  <c r="E96" i="29"/>
  <c r="D97" i="29"/>
  <c r="D96" i="29"/>
  <c r="D96" i="31"/>
  <c r="D97" i="31"/>
  <c r="N96" i="31"/>
  <c r="F96" i="31"/>
  <c r="M96" i="31"/>
  <c r="E96" i="31"/>
  <c r="N47" i="32"/>
  <c r="F47" i="32"/>
  <c r="E47" i="32"/>
  <c r="M47" i="32"/>
  <c r="D47" i="32"/>
  <c r="D48" i="32"/>
  <c r="D148" i="32"/>
  <c r="N147" i="32"/>
  <c r="F147" i="32"/>
  <c r="M147" i="32"/>
  <c r="E147" i="32"/>
  <c r="D147" i="32"/>
  <c r="L47" i="31"/>
  <c r="K47" i="31"/>
  <c r="J47" i="31"/>
  <c r="I47" i="31"/>
  <c r="H47" i="31"/>
  <c r="G47" i="31"/>
  <c r="B47" i="31"/>
  <c r="K202" i="24"/>
  <c r="J202" i="24"/>
  <c r="I202" i="24"/>
  <c r="L202" i="24"/>
  <c r="H202" i="24"/>
  <c r="G202" i="24"/>
  <c r="B202" i="24"/>
  <c r="K151" i="24"/>
  <c r="J151" i="24"/>
  <c r="I151" i="24"/>
  <c r="H151" i="24"/>
  <c r="L151" i="24"/>
  <c r="G151" i="24"/>
  <c r="B151" i="24"/>
  <c r="L98" i="30"/>
  <c r="K98" i="30"/>
  <c r="J98" i="30"/>
  <c r="I98" i="30"/>
  <c r="H98" i="30"/>
  <c r="G98" i="30"/>
  <c r="B98" i="30"/>
  <c r="L47" i="35"/>
  <c r="K47" i="35"/>
  <c r="J47" i="35"/>
  <c r="I47" i="35"/>
  <c r="H47" i="35"/>
  <c r="G47" i="35"/>
  <c r="B47" i="35"/>
  <c r="L202" i="23"/>
  <c r="K202" i="23"/>
  <c r="J202" i="23"/>
  <c r="I202" i="23"/>
  <c r="H202" i="23"/>
  <c r="G202" i="23"/>
  <c r="L151" i="29"/>
  <c r="K151" i="29"/>
  <c r="G151" i="29"/>
  <c r="J151" i="29"/>
  <c r="I151" i="29"/>
  <c r="H151" i="29"/>
  <c r="B151" i="29"/>
  <c r="L151" i="31"/>
  <c r="K151" i="31"/>
  <c r="J151" i="31"/>
  <c r="I151" i="31"/>
  <c r="H151" i="31"/>
  <c r="G151" i="31"/>
  <c r="B151" i="31"/>
  <c r="J202" i="32"/>
  <c r="I202" i="32"/>
  <c r="L202" i="32"/>
  <c r="K202" i="32"/>
  <c r="H202" i="32"/>
  <c r="G202" i="32"/>
  <c r="B202" i="32"/>
  <c r="L149" i="35"/>
  <c r="K149" i="35"/>
  <c r="J149" i="35"/>
  <c r="I149" i="35"/>
  <c r="H149" i="35"/>
  <c r="G149" i="35"/>
  <c r="B149" i="35"/>
  <c r="N98" i="24"/>
  <c r="F98" i="24"/>
  <c r="M98" i="24"/>
  <c r="E98" i="24"/>
  <c r="D98" i="24"/>
  <c r="D99" i="24"/>
  <c r="L98" i="34"/>
  <c r="G98" i="34"/>
  <c r="K98" i="34"/>
  <c r="J98" i="34"/>
  <c r="I98" i="34"/>
  <c r="H98" i="34"/>
  <c r="B98" i="34"/>
  <c r="A100" i="34"/>
  <c r="M200" i="34"/>
  <c r="E200" i="34"/>
  <c r="D200" i="34"/>
  <c r="D201" i="34"/>
  <c r="N200" i="34"/>
  <c r="F200" i="34"/>
  <c r="F147" i="35"/>
  <c r="D148" i="35"/>
  <c r="E147" i="35"/>
  <c r="M147" i="35"/>
  <c r="D147" i="35"/>
  <c r="N147" i="35"/>
  <c r="N200" i="29"/>
  <c r="F200" i="29"/>
  <c r="M200" i="29"/>
  <c r="E200" i="29"/>
  <c r="D200" i="29"/>
  <c r="D201" i="29"/>
  <c r="D97" i="23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B202" i="23"/>
  <c r="A151" i="23"/>
  <c r="B149" i="23"/>
  <c r="A100" i="23"/>
  <c r="B98" i="23"/>
  <c r="L100" i="23" l="1"/>
  <c r="K100" i="23"/>
  <c r="J100" i="23"/>
  <c r="I100" i="23"/>
  <c r="H100" i="23"/>
  <c r="G100" i="23"/>
  <c r="F149" i="35"/>
  <c r="N149" i="35"/>
  <c r="D150" i="35"/>
  <c r="E149" i="35"/>
  <c r="M149" i="35"/>
  <c r="D149" i="35"/>
  <c r="N151" i="24"/>
  <c r="F151" i="24"/>
  <c r="M151" i="24"/>
  <c r="E151" i="24"/>
  <c r="D151" i="24"/>
  <c r="D152" i="24"/>
  <c r="D150" i="32"/>
  <c r="N149" i="32"/>
  <c r="F149" i="32"/>
  <c r="M149" i="32"/>
  <c r="E149" i="32"/>
  <c r="D149" i="32"/>
  <c r="N100" i="24"/>
  <c r="F100" i="24"/>
  <c r="M100" i="24"/>
  <c r="E100" i="24"/>
  <c r="D100" i="24"/>
  <c r="D101" i="24"/>
  <c r="L153" i="31"/>
  <c r="K153" i="31"/>
  <c r="J153" i="31"/>
  <c r="I153" i="31"/>
  <c r="H153" i="31"/>
  <c r="G153" i="31"/>
  <c r="B153" i="31"/>
  <c r="F202" i="32"/>
  <c r="M202" i="32"/>
  <c r="E202" i="32"/>
  <c r="D202" i="32"/>
  <c r="D203" i="32"/>
  <c r="N202" i="32"/>
  <c r="N202" i="24"/>
  <c r="F202" i="24"/>
  <c r="M202" i="24"/>
  <c r="E202" i="24"/>
  <c r="D202" i="24"/>
  <c r="D203" i="24"/>
  <c r="E200" i="35"/>
  <c r="M200" i="35"/>
  <c r="D200" i="35"/>
  <c r="N200" i="35"/>
  <c r="F200" i="35"/>
  <c r="D201" i="35"/>
  <c r="M151" i="34"/>
  <c r="E151" i="34"/>
  <c r="D151" i="34"/>
  <c r="D152" i="34"/>
  <c r="N151" i="34"/>
  <c r="F151" i="34"/>
  <c r="L204" i="34"/>
  <c r="K204" i="34"/>
  <c r="J204" i="34"/>
  <c r="I204" i="34"/>
  <c r="G204" i="34"/>
  <c r="H204" i="34"/>
  <c r="B204" i="34"/>
  <c r="L204" i="29"/>
  <c r="K204" i="29"/>
  <c r="J204" i="29"/>
  <c r="I204" i="29"/>
  <c r="H204" i="29"/>
  <c r="G204" i="29"/>
  <c r="B204" i="29"/>
  <c r="L153" i="29"/>
  <c r="K153" i="29"/>
  <c r="J153" i="29"/>
  <c r="I153" i="29"/>
  <c r="G153" i="29"/>
  <c r="H153" i="29"/>
  <c r="B153" i="29"/>
  <c r="L151" i="35"/>
  <c r="K151" i="35"/>
  <c r="J151" i="35"/>
  <c r="I151" i="35"/>
  <c r="H151" i="35"/>
  <c r="G151" i="35"/>
  <c r="B151" i="35"/>
  <c r="D151" i="31"/>
  <c r="D152" i="31"/>
  <c r="N151" i="31"/>
  <c r="F151" i="31"/>
  <c r="M151" i="31"/>
  <c r="E151" i="31"/>
  <c r="D47" i="31"/>
  <c r="D48" i="31"/>
  <c r="N47" i="31"/>
  <c r="F47" i="31"/>
  <c r="M47" i="31"/>
  <c r="E47" i="31"/>
  <c r="N151" i="30"/>
  <c r="F151" i="30"/>
  <c r="M151" i="30"/>
  <c r="E151" i="30"/>
  <c r="D151" i="30"/>
  <c r="D152" i="30"/>
  <c r="D203" i="31"/>
  <c r="N202" i="31"/>
  <c r="F202" i="31"/>
  <c r="M202" i="31"/>
  <c r="E202" i="31"/>
  <c r="D202" i="31"/>
  <c r="K153" i="24"/>
  <c r="J153" i="24"/>
  <c r="I153" i="24"/>
  <c r="L153" i="24"/>
  <c r="H153" i="24"/>
  <c r="G153" i="24"/>
  <c r="B153" i="24"/>
  <c r="L151" i="23"/>
  <c r="K151" i="23"/>
  <c r="J151" i="23"/>
  <c r="I151" i="23"/>
  <c r="H151" i="23"/>
  <c r="G151" i="23"/>
  <c r="L100" i="31"/>
  <c r="K100" i="31"/>
  <c r="J100" i="31"/>
  <c r="I100" i="31"/>
  <c r="H100" i="31"/>
  <c r="G100" i="31"/>
  <c r="B100" i="31"/>
  <c r="L204" i="31"/>
  <c r="K204" i="31"/>
  <c r="J204" i="31"/>
  <c r="I204" i="31"/>
  <c r="H204" i="31"/>
  <c r="G204" i="31"/>
  <c r="B204" i="31"/>
  <c r="E151" i="29"/>
  <c r="D151" i="29"/>
  <c r="D152" i="29"/>
  <c r="N151" i="29"/>
  <c r="F151" i="29"/>
  <c r="M151" i="29"/>
  <c r="M98" i="32"/>
  <c r="E98" i="32"/>
  <c r="D98" i="32"/>
  <c r="D99" i="32"/>
  <c r="N98" i="32"/>
  <c r="F98" i="32"/>
  <c r="D203" i="34"/>
  <c r="N202" i="34"/>
  <c r="F202" i="34"/>
  <c r="M202" i="34"/>
  <c r="E202" i="34"/>
  <c r="D202" i="34"/>
  <c r="E98" i="29"/>
  <c r="D99" i="29"/>
  <c r="D98" i="29"/>
  <c r="N98" i="29"/>
  <c r="F98" i="29"/>
  <c r="M98" i="29"/>
  <c r="L153" i="30"/>
  <c r="K153" i="30"/>
  <c r="J153" i="30"/>
  <c r="I153" i="30"/>
  <c r="H153" i="30"/>
  <c r="G153" i="30"/>
  <c r="B153" i="30"/>
  <c r="L100" i="29"/>
  <c r="K100" i="29"/>
  <c r="J100" i="29"/>
  <c r="I100" i="29"/>
  <c r="H100" i="29"/>
  <c r="G100" i="29"/>
  <c r="B100" i="29"/>
  <c r="L202" i="35"/>
  <c r="K202" i="35"/>
  <c r="J202" i="35"/>
  <c r="I202" i="35"/>
  <c r="H202" i="35"/>
  <c r="G202" i="35"/>
  <c r="B202" i="35"/>
  <c r="L204" i="23"/>
  <c r="K204" i="23"/>
  <c r="J204" i="23"/>
  <c r="I204" i="23"/>
  <c r="H204" i="23"/>
  <c r="G204" i="23"/>
  <c r="L100" i="30"/>
  <c r="K100" i="30"/>
  <c r="J100" i="30"/>
  <c r="I100" i="30"/>
  <c r="H100" i="30"/>
  <c r="G100" i="30"/>
  <c r="B100" i="30"/>
  <c r="K100" i="32"/>
  <c r="J100" i="32"/>
  <c r="I100" i="32"/>
  <c r="H100" i="32"/>
  <c r="L100" i="32"/>
  <c r="G100" i="32"/>
  <c r="B100" i="32"/>
  <c r="L100" i="34"/>
  <c r="K100" i="34"/>
  <c r="J100" i="34"/>
  <c r="I100" i="34"/>
  <c r="G100" i="34"/>
  <c r="H100" i="34"/>
  <c r="B100" i="34"/>
  <c r="D48" i="35"/>
  <c r="N47" i="35"/>
  <c r="F47" i="35"/>
  <c r="M47" i="35"/>
  <c r="E47" i="35"/>
  <c r="D47" i="35"/>
  <c r="E47" i="24"/>
  <c r="D47" i="24"/>
  <c r="D48" i="24"/>
  <c r="N47" i="24"/>
  <c r="F47" i="24"/>
  <c r="M47" i="24"/>
  <c r="D99" i="31"/>
  <c r="N98" i="31"/>
  <c r="F98" i="31"/>
  <c r="M98" i="31"/>
  <c r="E98" i="31"/>
  <c r="D98" i="31"/>
  <c r="F100" i="35"/>
  <c r="M100" i="35"/>
  <c r="N100" i="35"/>
  <c r="D101" i="35"/>
  <c r="E100" i="35"/>
  <c r="D100" i="35"/>
  <c r="L153" i="34"/>
  <c r="K153" i="34"/>
  <c r="J153" i="34"/>
  <c r="I153" i="34"/>
  <c r="G153" i="34"/>
  <c r="H153" i="34"/>
  <c r="B153" i="34"/>
  <c r="K204" i="24"/>
  <c r="J204" i="24"/>
  <c r="I204" i="24"/>
  <c r="H204" i="24"/>
  <c r="L204" i="24"/>
  <c r="G204" i="24"/>
  <c r="B204" i="24"/>
  <c r="K204" i="30"/>
  <c r="J204" i="30"/>
  <c r="I204" i="30"/>
  <c r="H204" i="30"/>
  <c r="L204" i="30"/>
  <c r="G204" i="30"/>
  <c r="B204" i="30"/>
  <c r="J204" i="32"/>
  <c r="I204" i="32"/>
  <c r="G204" i="32"/>
  <c r="L204" i="32"/>
  <c r="K204" i="32"/>
  <c r="H204" i="32"/>
  <c r="B204" i="32"/>
  <c r="N98" i="34"/>
  <c r="F98" i="34"/>
  <c r="M98" i="34"/>
  <c r="E98" i="34"/>
  <c r="D98" i="34"/>
  <c r="D99" i="34"/>
  <c r="N98" i="30"/>
  <c r="F98" i="30"/>
  <c r="M98" i="30"/>
  <c r="E98" i="30"/>
  <c r="D98" i="30"/>
  <c r="D99" i="30"/>
  <c r="K151" i="32"/>
  <c r="J151" i="32"/>
  <c r="I151" i="32"/>
  <c r="H151" i="32"/>
  <c r="L151" i="32"/>
  <c r="G151" i="32"/>
  <c r="B151" i="32"/>
  <c r="A153" i="32"/>
  <c r="N202" i="29"/>
  <c r="F202" i="29"/>
  <c r="M202" i="29"/>
  <c r="E202" i="29"/>
  <c r="D202" i="29"/>
  <c r="D203" i="29"/>
  <c r="M202" i="30"/>
  <c r="E202" i="30"/>
  <c r="D203" i="30"/>
  <c r="D202" i="30"/>
  <c r="N202" i="30"/>
  <c r="F202" i="30"/>
  <c r="D150" i="23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B204" i="23"/>
  <c r="A206" i="23"/>
  <c r="B151" i="23"/>
  <c r="A153" i="23"/>
  <c r="B100" i="23"/>
  <c r="L206" i="23" l="1"/>
  <c r="K206" i="23"/>
  <c r="J206" i="23"/>
  <c r="I206" i="23"/>
  <c r="H206" i="23"/>
  <c r="G206" i="23"/>
  <c r="J206" i="32"/>
  <c r="I206" i="32"/>
  <c r="K206" i="32"/>
  <c r="H206" i="32"/>
  <c r="G206" i="32"/>
  <c r="L206" i="32"/>
  <c r="B206" i="32"/>
  <c r="D204" i="32"/>
  <c r="D205" i="32"/>
  <c r="N204" i="32"/>
  <c r="F204" i="32"/>
  <c r="M204" i="32"/>
  <c r="E204" i="32"/>
  <c r="N100" i="30"/>
  <c r="F100" i="30"/>
  <c r="M100" i="30"/>
  <c r="E100" i="30"/>
  <c r="D100" i="30"/>
  <c r="D101" i="30"/>
  <c r="N153" i="24"/>
  <c r="F153" i="24"/>
  <c r="M153" i="24"/>
  <c r="E153" i="24"/>
  <c r="D153" i="24"/>
  <c r="D154" i="24"/>
  <c r="N204" i="30"/>
  <c r="M204" i="30"/>
  <c r="E204" i="30"/>
  <c r="D205" i="30"/>
  <c r="D204" i="30"/>
  <c r="F204" i="30"/>
  <c r="N202" i="35"/>
  <c r="F202" i="35"/>
  <c r="M202" i="35"/>
  <c r="D202" i="35"/>
  <c r="D203" i="35"/>
  <c r="E202" i="35"/>
  <c r="E151" i="35"/>
  <c r="M151" i="35"/>
  <c r="D151" i="35"/>
  <c r="N151" i="35"/>
  <c r="F151" i="35"/>
  <c r="D152" i="35"/>
  <c r="L206" i="34"/>
  <c r="G206" i="34"/>
  <c r="K206" i="34"/>
  <c r="J206" i="34"/>
  <c r="I206" i="34"/>
  <c r="H206" i="34"/>
  <c r="B206" i="34"/>
  <c r="N204" i="24"/>
  <c r="F204" i="24"/>
  <c r="M204" i="24"/>
  <c r="E204" i="24"/>
  <c r="D204" i="24"/>
  <c r="D205" i="24"/>
  <c r="E100" i="29"/>
  <c r="D101" i="29"/>
  <c r="D100" i="29"/>
  <c r="N100" i="29"/>
  <c r="F100" i="29"/>
  <c r="M100" i="29"/>
  <c r="E153" i="29"/>
  <c r="D153" i="29"/>
  <c r="D154" i="29"/>
  <c r="N153" i="29"/>
  <c r="F153" i="29"/>
  <c r="M153" i="29"/>
  <c r="K206" i="24"/>
  <c r="J206" i="24"/>
  <c r="I206" i="24"/>
  <c r="L206" i="24"/>
  <c r="H206" i="24"/>
  <c r="G206" i="24"/>
  <c r="B206" i="24"/>
  <c r="D154" i="34"/>
  <c r="N153" i="34"/>
  <c r="F153" i="34"/>
  <c r="M153" i="34"/>
  <c r="E153" i="34"/>
  <c r="D153" i="34"/>
  <c r="N153" i="30"/>
  <c r="F153" i="30"/>
  <c r="M153" i="30"/>
  <c r="E153" i="30"/>
  <c r="D153" i="30"/>
  <c r="D154" i="30"/>
  <c r="F204" i="29"/>
  <c r="M204" i="29"/>
  <c r="E204" i="29"/>
  <c r="D204" i="29"/>
  <c r="D205" i="29"/>
  <c r="N204" i="29"/>
  <c r="L153" i="35"/>
  <c r="K153" i="35"/>
  <c r="J153" i="35"/>
  <c r="I153" i="35"/>
  <c r="H153" i="35"/>
  <c r="G153" i="35"/>
  <c r="B153" i="35"/>
  <c r="L206" i="29"/>
  <c r="K206" i="29"/>
  <c r="J206" i="29"/>
  <c r="I206" i="29"/>
  <c r="H206" i="29"/>
  <c r="G206" i="29"/>
  <c r="B206" i="29"/>
  <c r="L153" i="23"/>
  <c r="K153" i="23"/>
  <c r="J153" i="23"/>
  <c r="I153" i="23"/>
  <c r="H153" i="23"/>
  <c r="G153" i="23"/>
  <c r="K206" i="30"/>
  <c r="J206" i="30"/>
  <c r="I206" i="30"/>
  <c r="H206" i="30"/>
  <c r="L206" i="30"/>
  <c r="G206" i="30"/>
  <c r="B206" i="30"/>
  <c r="K153" i="32"/>
  <c r="J153" i="32"/>
  <c r="I153" i="32"/>
  <c r="H153" i="32"/>
  <c r="G153" i="32"/>
  <c r="L153" i="32"/>
  <c r="B153" i="32"/>
  <c r="N100" i="34"/>
  <c r="F100" i="34"/>
  <c r="M100" i="34"/>
  <c r="E100" i="34"/>
  <c r="D100" i="34"/>
  <c r="D101" i="34"/>
  <c r="F204" i="31"/>
  <c r="M204" i="31"/>
  <c r="E204" i="31"/>
  <c r="D204" i="31"/>
  <c r="D205" i="31"/>
  <c r="N204" i="31"/>
  <c r="N204" i="34"/>
  <c r="F204" i="34"/>
  <c r="M204" i="34"/>
  <c r="E204" i="34"/>
  <c r="D204" i="34"/>
  <c r="D205" i="34"/>
  <c r="L204" i="35"/>
  <c r="K204" i="35"/>
  <c r="J204" i="35"/>
  <c r="I204" i="35"/>
  <c r="H204" i="35"/>
  <c r="G204" i="35"/>
  <c r="B204" i="35"/>
  <c r="L206" i="31"/>
  <c r="K206" i="31"/>
  <c r="J206" i="31"/>
  <c r="I206" i="31"/>
  <c r="H206" i="31"/>
  <c r="G206" i="31"/>
  <c r="B206" i="31"/>
  <c r="N151" i="32"/>
  <c r="F151" i="32"/>
  <c r="M151" i="32"/>
  <c r="E151" i="32"/>
  <c r="D151" i="32"/>
  <c r="D152" i="32"/>
  <c r="M100" i="32"/>
  <c r="E100" i="32"/>
  <c r="D100" i="32"/>
  <c r="D101" i="32"/>
  <c r="N100" i="32"/>
  <c r="F100" i="32"/>
  <c r="F100" i="31"/>
  <c r="M100" i="31"/>
  <c r="E100" i="31"/>
  <c r="D100" i="31"/>
  <c r="D101" i="31"/>
  <c r="N100" i="31"/>
  <c r="D154" i="31"/>
  <c r="N153" i="31"/>
  <c r="F153" i="31"/>
  <c r="M153" i="31"/>
  <c r="E153" i="31"/>
  <c r="D153" i="31"/>
  <c r="D152" i="23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B206" i="23"/>
  <c r="B153" i="23"/>
  <c r="D206" i="30" l="1"/>
  <c r="N206" i="30"/>
  <c r="F206" i="30"/>
  <c r="M206" i="30"/>
  <c r="E206" i="30"/>
  <c r="D207" i="30"/>
  <c r="E206" i="29"/>
  <c r="D206" i="29"/>
  <c r="D207" i="29"/>
  <c r="N206" i="29"/>
  <c r="F206" i="29"/>
  <c r="M206" i="29"/>
  <c r="N153" i="35"/>
  <c r="F153" i="35"/>
  <c r="M153" i="35"/>
  <c r="D153" i="35"/>
  <c r="D154" i="35"/>
  <c r="E153" i="35"/>
  <c r="F206" i="31"/>
  <c r="M206" i="31"/>
  <c r="E206" i="31"/>
  <c r="D206" i="31"/>
  <c r="D207" i="31"/>
  <c r="N206" i="31"/>
  <c r="N206" i="24"/>
  <c r="F206" i="24"/>
  <c r="M206" i="24"/>
  <c r="E206" i="24"/>
  <c r="D206" i="24"/>
  <c r="D207" i="24"/>
  <c r="F204" i="35"/>
  <c r="D205" i="35"/>
  <c r="E204" i="35"/>
  <c r="M204" i="35"/>
  <c r="D204" i="35"/>
  <c r="N204" i="35"/>
  <c r="N206" i="34"/>
  <c r="F206" i="34"/>
  <c r="M206" i="34"/>
  <c r="E206" i="34"/>
  <c r="D206" i="34"/>
  <c r="D207" i="34"/>
  <c r="L206" i="35"/>
  <c r="K206" i="35"/>
  <c r="J206" i="35"/>
  <c r="I206" i="35"/>
  <c r="H206" i="35"/>
  <c r="G206" i="35"/>
  <c r="B206" i="35"/>
  <c r="M153" i="32"/>
  <c r="E153" i="32"/>
  <c r="D153" i="32"/>
  <c r="D154" i="32"/>
  <c r="N153" i="32"/>
  <c r="F153" i="32"/>
  <c r="D206" i="32"/>
  <c r="E206" i="32"/>
  <c r="D207" i="32"/>
  <c r="N206" i="32"/>
  <c r="F206" i="32"/>
  <c r="M206" i="32"/>
  <c r="D207" i="23"/>
  <c r="N206" i="23"/>
  <c r="F206" i="23"/>
  <c r="M206" i="23"/>
  <c r="E206" i="23"/>
  <c r="D206" i="23"/>
  <c r="D154" i="23"/>
  <c r="N153" i="23"/>
  <c r="F153" i="23"/>
  <c r="M153" i="23"/>
  <c r="E153" i="23"/>
  <c r="D153" i="23"/>
  <c r="F206" i="35" l="1"/>
  <c r="N206" i="35"/>
  <c r="M206" i="35"/>
  <c r="D206" i="35"/>
  <c r="D207" i="35"/>
  <c r="E206" i="35"/>
</calcChain>
</file>

<file path=xl/sharedStrings.xml><?xml version="1.0" encoding="utf-8"?>
<sst xmlns="http://schemas.openxmlformats.org/spreadsheetml/2006/main" count="1647" uniqueCount="223">
  <si>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</si>
  <si>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</si>
  <si>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</si>
  <si>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</si>
  <si>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</si>
  <si>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</si>
  <si>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</si>
  <si>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</si>
  <si>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</si>
  <si>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</si>
  <si>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</si>
  <si>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</si>
  <si>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</si>
  <si>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</si>
  <si>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</si>
  <si>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</si>
  <si>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</si>
  <si>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</si>
  <si>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</si>
  <si>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</si>
  <si>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</si>
  <si>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</si>
  <si>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</si>
  <si>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</si>
  <si>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</si>
  <si>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</si>
  <si>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</si>
  <si>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</si>
  <si>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</si>
  <si>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</si>
  <si>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</si>
  <si>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</si>
  <si>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</si>
  <si>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</si>
  <si>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</si>
  <si>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</si>
  <si>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</si>
  <si>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</si>
  <si>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</si>
  <si>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</si>
  <si>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</si>
  <si>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</si>
  <si>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</si>
  <si>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</si>
  <si>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</si>
  <si>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</si>
  <si>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</si>
  <si>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</si>
  <si>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</si>
  <si>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</si>
  <si>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</si>
  <si>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</si>
  <si>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</si>
  <si>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</si>
  <si>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</si>
  <si>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</si>
  <si>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</si>
  <si>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</si>
  <si>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</si>
  <si>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</si>
  <si>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</si>
  <si>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</si>
  <si>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</si>
  <si>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</si>
  <si>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</si>
  <si>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</si>
  <si>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</si>
  <si>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三段跳</t>
    <rPh sb="0" eb="3">
      <t>サンダントビ</t>
    </rPh>
    <phoneticPr fontId="2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</si>
  <si>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</si>
  <si>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</si>
  <si>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</si>
  <si>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</si>
  <si>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</si>
  <si>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</si>
  <si>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</si>
  <si>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</si>
  <si>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</si>
  <si>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</si>
  <si>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</si>
  <si>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現住所</t>
    <rPh sb="0" eb="3">
      <t>ゲンジュウショ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</si>
  <si>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</si>
  <si>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</si>
  <si>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</si>
  <si>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</si>
  <si>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</si>
  <si>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</si>
  <si>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</si>
  <si>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</si>
  <si>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</si>
  <si>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</si>
  <si>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</si>
  <si>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</si>
  <si>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</si>
  <si>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</si>
  <si>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</si>
  <si>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</si>
  <si>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</si>
  <si>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</si>
  <si>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</si>
  <si>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</si>
  <si>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</si>
  <si>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</si>
  <si>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</si>
  <si>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</si>
  <si>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</si>
  <si>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</si>
  <si>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</si>
  <si>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</si>
  <si>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</si>
  <si>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</si>
  <si>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⑤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</si>
  <si>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</si>
  <si>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</si>
  <si>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</si>
  <si>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</si>
  <si>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</si>
  <si>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</si>
  <si>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</si>
  <si>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</si>
  <si>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</si>
  <si>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</si>
  <si>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</si>
  <si>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</si>
  <si>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</si>
  <si>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</si>
  <si>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</si>
  <si>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</si>
  <si>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</si>
  <si>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</si>
  <si>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</si>
  <si>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</si>
  <si>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</si>
  <si>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</si>
  <si>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　※中等教育学校やクラブチームの中学生はJ1～3、</t>
    <rPh sb="2" eb="4">
      <t>チュウトウ</t>
    </rPh>
    <rPh sb="4" eb="6">
      <t>キョウイク</t>
    </rPh>
    <rPh sb="6" eb="8">
      <t>ガッコウ</t>
    </rPh>
    <rPh sb="16" eb="19">
      <t>チュウガクセイ</t>
    </rPh>
    <phoneticPr fontId="5"/>
  </si>
  <si>
    <t>…現住所を入力してください。</t>
    <rPh sb="1" eb="4">
      <t>ゲンジュウショ</t>
    </rPh>
    <rPh sb="5" eb="7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</si>
  <si>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</si>
  <si>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</si>
  <si>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</si>
  <si>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</si>
  <si>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</si>
  <si>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</si>
  <si>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</si>
  <si>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</si>
  <si>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</si>
  <si>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</si>
  <si>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</si>
  <si>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　　　　　　　　　　　　　　　高校生はH1～3と入力してください。</t>
    <rPh sb="16" eb="19">
      <t>コウコウセイ</t>
    </rPh>
    <rPh sb="25" eb="27">
      <t>ニュウリョク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</si>
  <si>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</si>
  <si>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</si>
  <si>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</si>
  <si>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</si>
  <si>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</si>
  <si>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</si>
  <si>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</si>
  <si>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</si>
  <si>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</si>
  <si>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</si>
  <si>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</si>
  <si>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</si>
  <si>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</si>
  <si>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</si>
  <si>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</si>
  <si>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</si>
  <si>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</si>
  <si>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</si>
  <si>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</si>
  <si>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</si>
  <si>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４．その他</t>
    <rPh sb="4" eb="5">
      <t>タ</t>
    </rPh>
    <phoneticPr fontId="5"/>
  </si>
  <si>
    <t>（１）中等教育学校やクラブチーム等においては、中学生、高校生、一般ごとにファイルを作成し、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1" eb="33">
      <t>イッパン</t>
    </rPh>
    <rPh sb="41" eb="43">
      <t>サクセイ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</si>
  <si>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</si>
  <si>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　　　厚木市立睦合中学校・津國（つくに）　TEL:046-241-1450</t>
    <rPh sb="3" eb="5">
      <t>アツギ</t>
    </rPh>
    <rPh sb="5" eb="7">
      <t>シリツ</t>
    </rPh>
    <rPh sb="7" eb="9">
      <t>ムツアイ</t>
    </rPh>
    <rPh sb="9" eb="12">
      <t>チュウガッコウ</t>
    </rPh>
    <rPh sb="13" eb="14">
      <t>ツ</t>
    </rPh>
    <rPh sb="14" eb="15">
      <t>クニ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</si>
  <si>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</si>
  <si>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</si>
  <si>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</si>
  <si>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</si>
  <si>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</si>
  <si>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</si>
  <si>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</si>
  <si>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</si>
  <si>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</si>
  <si>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</si>
  <si>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※①「分、秒、：、．、ｍ」など単位等の入力は必要ありません。自動で入ります。</t>
    <rPh sb="4" eb="5">
      <t>フン</t>
    </rPh>
    <rPh sb="6" eb="7">
      <t>ビョウ</t>
    </rPh>
    <rPh sb="16" eb="18">
      <t>タンイ</t>
    </rPh>
    <rPh sb="18" eb="19">
      <t>トウ</t>
    </rPh>
    <rPh sb="20" eb="22">
      <t>ニュウリョク</t>
    </rPh>
    <rPh sb="23" eb="25">
      <t>ヒツヨウ</t>
    </rPh>
    <rPh sb="31" eb="33">
      <t>ジドウ</t>
    </rPh>
    <rPh sb="34" eb="35">
      <t>ハイ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</si>
  <si>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</si>
  <si>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</si>
  <si>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</si>
  <si>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</si>
  <si>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</si>
  <si>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</si>
  <si>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円盤投</t>
    <rPh sb="0" eb="2">
      <t>エンバン</t>
    </rPh>
    <rPh sb="2" eb="3">
      <t>ナ</t>
    </rPh>
    <phoneticPr fontId="2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</si>
  <si>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</si>
  <si>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</si>
  <si>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</si>
  <si>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</si>
  <si>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</si>
  <si>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</si>
  <si>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</si>
  <si>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t>（電子データ）</t>
    <rPh sb="1" eb="3">
      <t>デンシ</t>
    </rPh>
    <phoneticPr fontId="5"/>
  </si>
  <si>
    <t>　　電子データの提出にご協力をお願いします。</t>
    <phoneticPr fontId="5"/>
  </si>
  <si>
    <t>4×100m</t>
    <phoneticPr fontId="5"/>
  </si>
  <si>
    <t>4×400m-A</t>
    <phoneticPr fontId="1"/>
  </si>
  <si>
    <t>4×400m-B</t>
    <phoneticPr fontId="5"/>
  </si>
  <si>
    <t>4×400m-C</t>
    <phoneticPr fontId="5"/>
  </si>
  <si>
    <t>　※リレーで、複数チームを登録する場合は、Aチームは「400m-A」、</t>
    <rPh sb="7" eb="9">
      <t>フクスウ</t>
    </rPh>
    <rPh sb="13" eb="15">
      <t>トウロク</t>
    </rPh>
    <rPh sb="17" eb="19">
      <t>バアイ</t>
    </rPh>
    <phoneticPr fontId="5"/>
  </si>
  <si>
    <t>　　Bチームは「400m-B」とチーム分けをして、種目を入力してください。</t>
    <rPh sb="19" eb="20">
      <t>ワ</t>
    </rPh>
    <rPh sb="25" eb="27">
      <t>シュモク</t>
    </rPh>
    <rPh sb="28" eb="30">
      <t>ニュウリョク</t>
    </rPh>
    <phoneticPr fontId="5"/>
  </si>
  <si>
    <t>　学年を半角数字で入力してください。</t>
    <rPh sb="1" eb="3">
      <t>ガクネン</t>
    </rPh>
    <rPh sb="4" eb="6">
      <t>ハンカク</t>
    </rPh>
    <rPh sb="6" eb="8">
      <t>スウジ</t>
    </rPh>
    <rPh sb="9" eb="11">
      <t>ニュウリョク</t>
    </rPh>
    <phoneticPr fontId="5"/>
  </si>
  <si>
    <t>電子データは…</t>
    <rPh sb="0" eb="2">
      <t>デンシ</t>
    </rPh>
    <phoneticPr fontId="5"/>
  </si>
  <si>
    <t>①送信済み
②送信予定
③送信不可</t>
    <rPh sb="1" eb="3">
      <t>ソウシン</t>
    </rPh>
    <rPh sb="3" eb="4">
      <t>ズ</t>
    </rPh>
    <rPh sb="8" eb="10">
      <t>ソウシン</t>
    </rPh>
    <rPh sb="10" eb="12">
      <t>ヨテイ</t>
    </rPh>
    <rPh sb="15" eb="17">
      <t>ソウシン</t>
    </rPh>
    <rPh sb="17" eb="19">
      <t>フカ</t>
    </rPh>
    <phoneticPr fontId="5"/>
  </si>
  <si>
    <t>※〇で囲んでください。</t>
    <rPh sb="3" eb="4">
      <t>カコ</t>
    </rPh>
    <phoneticPr fontId="5"/>
  </si>
  <si>
    <t>…年齢を半角数字で入力してください。※一般競技者のみで結構です。</t>
    <rPh sb="1" eb="3">
      <t>ネンレイ</t>
    </rPh>
    <rPh sb="4" eb="6">
      <t>ハンカク</t>
    </rPh>
    <rPh sb="6" eb="8">
      <t>スウジ</t>
    </rPh>
    <rPh sb="9" eb="11">
      <t>ニュウリョク</t>
    </rPh>
    <rPh sb="19" eb="21">
      <t>イッパン</t>
    </rPh>
    <rPh sb="21" eb="24">
      <t>キョウギシャ</t>
    </rPh>
    <rPh sb="27" eb="29">
      <t>ケッコウ</t>
    </rPh>
    <phoneticPr fontId="5"/>
  </si>
  <si>
    <r>
      <rPr>
        <b/>
        <sz val="11"/>
        <color rgb="FF0000FF"/>
        <rFont val="HGSｺﾞｼｯｸM"/>
        <family val="3"/>
        <charset val="128"/>
      </rPr>
      <t>　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ヨウコウ</t>
    </rPh>
    <rPh sb="4" eb="6">
      <t>モウシコミ</t>
    </rPh>
    <rPh sb="6" eb="7">
      <t>サキ</t>
    </rPh>
    <rPh sb="9" eb="11">
      <t>ソウフ</t>
    </rPh>
    <phoneticPr fontId="5"/>
  </si>
  <si>
    <t>※出場しない選手は入力しないでください。</t>
    <rPh sb="1" eb="3">
      <t>シュツジョウ</t>
    </rPh>
    <rPh sb="6" eb="8">
      <t>センシュ</t>
    </rPh>
    <rPh sb="9" eb="11">
      <t>ニュウリョク</t>
    </rPh>
    <phoneticPr fontId="5"/>
  </si>
  <si>
    <t>　※そのままの設定ではNo.2まで印刷されます。必要なページのみ印刷してください。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</si>
  <si>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r>
      <t>　中学校や高等学校は</t>
    </r>
    <r>
      <rPr>
        <b/>
        <u/>
        <sz val="12"/>
        <color rgb="FF0000FF"/>
        <rFont val="HGSｺﾞｼｯｸM"/>
        <family val="3"/>
        <charset val="128"/>
      </rPr>
      <t>数字のみ</t>
    </r>
    <r>
      <rPr>
        <sz val="12"/>
        <color rgb="FF0000FF"/>
        <rFont val="HGSｺﾞｼｯｸM"/>
        <family val="3"/>
        <charset val="128"/>
      </rPr>
      <t>でお願いします。</t>
    </r>
    <rPh sb="1" eb="4">
      <t>チュウガッコウ</t>
    </rPh>
    <rPh sb="5" eb="7">
      <t>コウトウ</t>
    </rPh>
    <rPh sb="7" eb="9">
      <t>ガッコウ</t>
    </rPh>
    <rPh sb="10" eb="12">
      <t>スウジ</t>
    </rPh>
    <rPh sb="16" eb="17">
      <t>ネガ</t>
    </rPh>
    <phoneticPr fontId="5"/>
  </si>
  <si>
    <r>
      <t>　ただし、</t>
    </r>
    <r>
      <rPr>
        <b/>
        <u/>
        <sz val="12"/>
        <color rgb="FF0000FF"/>
        <rFont val="HGSｺﾞｼｯｸM"/>
        <family val="3"/>
        <charset val="128"/>
      </rPr>
      <t>中等教育学校やクラブチームの</t>
    </r>
    <rPh sb="5" eb="7">
      <t>チュウトウ</t>
    </rPh>
    <rPh sb="7" eb="9">
      <t>キョウイク</t>
    </rPh>
    <rPh sb="9" eb="11">
      <t>ガッコウ</t>
    </rPh>
    <phoneticPr fontId="5"/>
  </si>
  <si>
    <t>…申込一覧表に申込責任者印を押印し、電子データ送信アンケートに回答後、</t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デンシ</t>
    </rPh>
    <rPh sb="23" eb="25">
      <t>ソウシン</t>
    </rPh>
    <rPh sb="31" eb="33">
      <t>カイトウ</t>
    </rPh>
    <rPh sb="33" eb="34">
      <t>ゴ</t>
    </rPh>
    <phoneticPr fontId="5"/>
  </si>
  <si>
    <t>　　　それぞれのファイルを提出するようにしてください。（ファイルをコピーしてください）</t>
    <rPh sb="13" eb="15">
      <t>テイシュツ</t>
    </rPh>
    <phoneticPr fontId="5"/>
  </si>
  <si>
    <r>
      <t>　データを送ってください。（例）2019_atsugi_moushikomi_</t>
    </r>
    <r>
      <rPr>
        <u/>
        <sz val="11"/>
        <color rgb="FF0000FF"/>
        <rFont val="HGSｺﾞｼｯｸM"/>
        <family val="3"/>
        <charset val="128"/>
      </rPr>
      <t>睦合中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ムツアイ</t>
    </rPh>
    <rPh sb="41" eb="42">
      <t>チュウ</t>
    </rPh>
    <phoneticPr fontId="5"/>
  </si>
  <si>
    <t>　※メールで下記宛先までお送りください。</t>
    <rPh sb="6" eb="8">
      <t>カキ</t>
    </rPh>
    <rPh sb="8" eb="10">
      <t>アテサキ</t>
    </rPh>
    <rPh sb="13" eb="14">
      <t>オク</t>
    </rPh>
    <phoneticPr fontId="5"/>
  </si>
  <si>
    <r>
      <rPr>
        <sz val="11"/>
        <color theme="1"/>
        <rFont val="HGSｺﾞｼｯｸM"/>
        <family val="3"/>
        <charset val="128"/>
      </rPr>
      <t>　　【宛先】 atsugiriku@gmail.com　　</t>
    </r>
    <r>
      <rPr>
        <sz val="11"/>
        <color rgb="FF0000FF"/>
        <rFont val="HGSｺﾞｼｯｸM"/>
        <family val="3"/>
        <charset val="128"/>
      </rPr>
      <t>件名は「陸上大会申込(チーム名)」としてください。</t>
    </r>
    <rPh sb="43" eb="44">
      <t>メイ</t>
    </rPh>
    <phoneticPr fontId="5"/>
  </si>
  <si>
    <t>入力すべきセル以外には入力できないよう、シートに保護をかけました。</t>
    <rPh sb="0" eb="2">
      <t>ニュウリョク</t>
    </rPh>
    <rPh sb="7" eb="9">
      <t>イガイ</t>
    </rPh>
    <rPh sb="11" eb="13">
      <t>ニュウリョク</t>
    </rPh>
    <rPh sb="24" eb="26">
      <t>ホゴ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</si>
  <si>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団体名</t>
    </r>
    <r>
      <rPr>
        <sz val="11"/>
        <color theme="1"/>
        <rFont val="HGSｺﾞｼｯｸM"/>
        <family val="3"/>
        <charset val="128"/>
      </rPr>
      <t>」を追加し、厚木市陸上競技協会・津國まで</t>
    </r>
    <rPh sb="5" eb="6">
      <t>メイ</t>
    </rPh>
    <rPh sb="7" eb="9">
      <t>サイゴ</t>
    </rPh>
    <rPh sb="11" eb="13">
      <t>ダンタイ</t>
    </rPh>
    <rPh sb="13" eb="14">
      <t>メイ</t>
    </rPh>
    <rPh sb="16" eb="18">
      <t>ツイカ</t>
    </rPh>
    <rPh sb="20" eb="23">
      <t>アツギシ</t>
    </rPh>
    <rPh sb="23" eb="25">
      <t>リクジョウ</t>
    </rPh>
    <rPh sb="25" eb="27">
      <t>キョウギ</t>
    </rPh>
    <rPh sb="27" eb="29">
      <t>キョウカイ</t>
    </rPh>
    <rPh sb="30" eb="31">
      <t>ツ</t>
    </rPh>
    <rPh sb="31" eb="32">
      <t>クニ</t>
    </rPh>
    <phoneticPr fontId="5"/>
  </si>
  <si>
    <t>一覧表を直接修正できないよう、シートに保護をかけました。</t>
    <rPh sb="0" eb="2">
      <t>イチラン</t>
    </rPh>
    <rPh sb="2" eb="3">
      <t>ヒョウ</t>
    </rPh>
    <rPh sb="4" eb="6">
      <t>チョクセツ</t>
    </rPh>
    <rPh sb="6" eb="8">
      <t>シュウセイ</t>
    </rPh>
    <rPh sb="19" eb="21">
      <t>ホゴ</t>
    </rPh>
    <phoneticPr fontId="5"/>
  </si>
  <si>
    <t>走幅跳</t>
    <rPh sb="0" eb="3">
      <t>ハシリハバトビ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</si>
</sst>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  <numFmt numFmtId="181" formatCode="####&quot;年度&quot;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  <font>
      <u/>
      <sz val="11"/>
      <color rgb="FF0000FF"/>
      <name val="HGSｺﾞｼｯｸM"/>
      <family val="3"/>
      <charset val="128"/>
    </font>
    <font>
      <b/>
      <u/>
      <sz val="12"/>
      <color rgb="FF0000FF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16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5" fillId="0" borderId="0" xfId="2" applyFont="1" applyBorder="1">
      <alignment vertical="center"/>
    </xf>
    <xf numFmtId="0" fontId="14" fillId="0" borderId="0" xfId="1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/>
    </xf>
    <xf numFmtId="0" fontId="26" fillId="0" borderId="19" xfId="0" applyFont="1" applyFill="1" applyBorder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0" borderId="3" xfId="0" applyFont="1" applyFill="1" applyBorder="1" applyAlignment="1">
      <alignment vertical="center" shrinkToFit="1"/>
    </xf>
    <xf numFmtId="0" fontId="26" fillId="0" borderId="29" xfId="0" applyFont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180" fontId="11" fillId="0" borderId="23" xfId="0" applyNumberFormat="1" applyFont="1" applyFill="1" applyBorder="1" applyAlignment="1">
      <alignment vertical="center" shrinkToFit="1"/>
    </xf>
    <xf numFmtId="180" fontId="11" fillId="0" borderId="24" xfId="0" applyNumberFormat="1" applyFont="1" applyFill="1" applyBorder="1" applyAlignment="1">
      <alignment vertical="center" shrinkToFit="1"/>
    </xf>
    <xf numFmtId="180" fontId="11" fillId="0" borderId="22" xfId="0" applyNumberFormat="1" applyFont="1" applyFill="1" applyBorder="1" applyAlignment="1">
      <alignment vertical="center" shrinkToFit="1"/>
    </xf>
    <xf numFmtId="180" fontId="26" fillId="0" borderId="23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vertical="center" shrinkToFit="1"/>
    </xf>
    <xf numFmtId="180" fontId="26" fillId="0" borderId="22" xfId="0" applyNumberFormat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0" fontId="11" fillId="2" borderId="96" xfId="0" applyNumberFormat="1" applyFont="1" applyFill="1" applyBorder="1" applyAlignment="1">
      <alignment vertical="center" shrinkToFit="1"/>
    </xf>
    <xf numFmtId="0" fontId="11" fillId="2" borderId="24" xfId="0" applyNumberFormat="1" applyFont="1" applyFill="1" applyBorder="1" applyAlignment="1">
      <alignment vertical="center" shrinkToFit="1"/>
    </xf>
    <xf numFmtId="0" fontId="11" fillId="2" borderId="22" xfId="0" applyNumberFormat="1" applyFont="1" applyFill="1" applyBorder="1" applyAlignment="1">
      <alignment vertical="center" shrinkToFit="1"/>
    </xf>
    <xf numFmtId="0" fontId="26" fillId="2" borderId="96" xfId="0" applyNumberFormat="1" applyFont="1" applyFill="1" applyBorder="1" applyAlignment="1">
      <alignment vertical="center" shrinkToFit="1"/>
    </xf>
    <xf numFmtId="0" fontId="26" fillId="2" borderId="24" xfId="0" applyNumberFormat="1" applyFont="1" applyFill="1" applyBorder="1" applyAlignment="1">
      <alignment vertical="center" shrinkToFit="1"/>
    </xf>
    <xf numFmtId="0" fontId="26" fillId="2" borderId="22" xfId="0" applyNumberFormat="1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0" fontId="7" fillId="0" borderId="61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5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49" fontId="7" fillId="0" borderId="15" xfId="0" applyNumberFormat="1" applyFont="1" applyFill="1" applyBorder="1">
      <alignment vertical="center"/>
    </xf>
    <xf numFmtId="49" fontId="7" fillId="0" borderId="59" xfId="0" applyNumberFormat="1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7" fillId="2" borderId="20" xfId="0" applyFont="1" applyFill="1" applyBorder="1">
      <alignment vertical="center"/>
    </xf>
    <xf numFmtId="0" fontId="26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111" xfId="0" applyFont="1" applyFill="1" applyBorder="1" applyAlignment="1">
      <alignment vertical="center" shrinkToFit="1"/>
    </xf>
    <xf numFmtId="0" fontId="26" fillId="0" borderId="111" xfId="0" applyFont="1" applyFill="1" applyBorder="1" applyAlignment="1">
      <alignment vertical="center" shrinkToFit="1"/>
    </xf>
    <xf numFmtId="0" fontId="8" fillId="0" borderId="55" xfId="0" applyFont="1" applyFill="1" applyBorder="1">
      <alignment vertical="center"/>
    </xf>
    <xf numFmtId="0" fontId="26" fillId="0" borderId="112" xfId="0" applyFont="1" applyFill="1" applyBorder="1" applyAlignment="1">
      <alignment vertical="center"/>
    </xf>
    <xf numFmtId="0" fontId="26" fillId="0" borderId="113" xfId="0" applyFont="1" applyFill="1" applyBorder="1" applyAlignment="1">
      <alignment vertical="center"/>
    </xf>
    <xf numFmtId="0" fontId="26" fillId="0" borderId="11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 shrinkToFit="1"/>
    </xf>
    <xf numFmtId="0" fontId="9" fillId="0" borderId="0" xfId="0" applyFont="1" applyAlignment="1">
      <alignment horizont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/>
    </xf>
    <xf numFmtId="0" fontId="11" fillId="2" borderId="19" xfId="0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vertical="center" shrinkToFit="1"/>
      <protection locked="0"/>
    </xf>
    <xf numFmtId="180" fontId="11" fillId="2" borderId="5" xfId="0" applyNumberFormat="1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vertical="center" shrinkToFit="1"/>
      <protection locked="0"/>
    </xf>
    <xf numFmtId="180" fontId="11" fillId="2" borderId="20" xfId="0" applyNumberFormat="1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vertical="center" shrinkToFit="1"/>
      <protection locked="0"/>
    </xf>
    <xf numFmtId="180" fontId="11" fillId="2" borderId="21" xfId="0" applyNumberFormat="1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7" fillId="3" borderId="19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vertical="center" shrinkToFit="1"/>
    </xf>
    <xf numFmtId="0" fontId="7" fillId="0" borderId="35" xfId="0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177" fontId="7" fillId="0" borderId="80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shrinkToFit="1"/>
    </xf>
    <xf numFmtId="0" fontId="7" fillId="0" borderId="29" xfId="0" applyFont="1" applyFill="1" applyBorder="1" applyAlignment="1" applyProtection="1">
      <alignment horizontal="center" vertical="center"/>
    </xf>
    <xf numFmtId="177" fontId="7" fillId="0" borderId="7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 shrinkToFit="1"/>
    </xf>
    <xf numFmtId="0" fontId="11" fillId="3" borderId="35" xfId="0" applyFont="1" applyFill="1" applyBorder="1" applyAlignment="1" applyProtection="1">
      <alignment horizontal="center" vertical="center" shrinkToFit="1"/>
    </xf>
    <xf numFmtId="0" fontId="11" fillId="3" borderId="36" xfId="0" applyFont="1" applyFill="1" applyBorder="1" applyAlignment="1" applyProtection="1">
      <alignment horizontal="center" vertical="center" shrinkToFit="1"/>
    </xf>
    <xf numFmtId="0" fontId="11" fillId="3" borderId="37" xfId="0" applyFont="1" applyFill="1" applyBorder="1" applyAlignment="1" applyProtection="1">
      <alignment horizontal="center" vertical="center" shrinkToFit="1"/>
    </xf>
    <xf numFmtId="0" fontId="11" fillId="3" borderId="32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11" fillId="3" borderId="28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vertical="center"/>
    </xf>
    <xf numFmtId="0" fontId="11" fillId="2" borderId="35" xfId="0" applyFont="1" applyFill="1" applyBorder="1" applyAlignment="1" applyProtection="1">
      <alignment vertical="center" shrinkToFit="1"/>
      <protection locked="0"/>
    </xf>
    <xf numFmtId="0" fontId="11" fillId="2" borderId="37" xfId="0" applyFont="1" applyFill="1" applyBorder="1" applyAlignment="1" applyProtection="1">
      <alignment vertical="center" shrinkToFit="1"/>
      <protection locked="0"/>
    </xf>
    <xf numFmtId="0" fontId="26" fillId="2" borderId="35" xfId="0" applyFont="1" applyFill="1" applyBorder="1" applyAlignment="1" applyProtection="1">
      <alignment vertical="center" shrinkToFit="1"/>
      <protection locked="0"/>
    </xf>
    <xf numFmtId="0" fontId="26" fillId="2" borderId="37" xfId="0" applyFont="1" applyFill="1" applyBorder="1" applyAlignment="1" applyProtection="1">
      <alignment vertical="center" shrinkToFit="1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11" fillId="2" borderId="100" xfId="0" applyFont="1" applyFill="1" applyBorder="1" applyAlignment="1" applyProtection="1">
      <alignment vertical="center" shrinkToFit="1"/>
      <protection locked="0"/>
    </xf>
    <xf numFmtId="176" fontId="11" fillId="2" borderId="45" xfId="0" applyNumberFormat="1" applyFont="1" applyFill="1" applyBorder="1" applyAlignment="1" applyProtection="1">
      <alignment vertical="center" shrinkToFit="1"/>
      <protection locked="0"/>
    </xf>
    <xf numFmtId="0" fontId="11" fillId="2" borderId="44" xfId="0" applyFont="1" applyFill="1" applyBorder="1" applyAlignment="1" applyProtection="1">
      <alignment vertical="center" shrinkToFit="1"/>
      <protection locked="0"/>
    </xf>
    <xf numFmtId="176" fontId="11" fillId="2" borderId="103" xfId="0" applyNumberFormat="1" applyFont="1" applyFill="1" applyBorder="1" applyAlignment="1" applyProtection="1">
      <alignment vertical="center" shrinkToFit="1"/>
      <protection locked="0"/>
    </xf>
    <xf numFmtId="0" fontId="11" fillId="2" borderId="101" xfId="0" applyFont="1" applyFill="1" applyBorder="1" applyAlignment="1" applyProtection="1">
      <alignment vertical="center" shrinkToFit="1"/>
      <protection locked="0"/>
    </xf>
    <xf numFmtId="176" fontId="11" fillId="2" borderId="46" xfId="0" applyNumberFormat="1" applyFont="1" applyFill="1" applyBorder="1" applyAlignment="1" applyProtection="1">
      <alignment vertical="center" shrinkToFit="1"/>
      <protection locked="0"/>
    </xf>
    <xf numFmtId="0" fontId="11" fillId="2" borderId="47" xfId="0" applyFont="1" applyFill="1" applyBorder="1" applyAlignment="1" applyProtection="1">
      <alignment vertical="center" shrinkToFit="1"/>
      <protection locked="0"/>
    </xf>
    <xf numFmtId="176" fontId="11" fillId="2" borderId="104" xfId="0" applyNumberFormat="1" applyFont="1" applyFill="1" applyBorder="1" applyAlignment="1" applyProtection="1">
      <alignment vertical="center" shrinkToFit="1"/>
      <protection locked="0"/>
    </xf>
    <xf numFmtId="0" fontId="11" fillId="2" borderId="99" xfId="0" applyFont="1" applyFill="1" applyBorder="1" applyAlignment="1" applyProtection="1">
      <alignment vertical="center" shrinkToFit="1"/>
      <protection locked="0"/>
    </xf>
    <xf numFmtId="176" fontId="11" fillId="2" borderId="7" xfId="0" applyNumberFormat="1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vertical="center" shrinkToFit="1"/>
      <protection locked="0"/>
    </xf>
    <xf numFmtId="176" fontId="11" fillId="2" borderId="102" xfId="0" applyNumberFormat="1" applyFont="1" applyFill="1" applyBorder="1" applyAlignment="1" applyProtection="1">
      <alignment vertical="center" shrinkToFit="1"/>
      <protection locked="0"/>
    </xf>
    <xf numFmtId="0" fontId="26" fillId="2" borderId="32" xfId="0" applyFont="1" applyFill="1" applyBorder="1" applyAlignment="1" applyProtection="1">
      <alignment vertical="center"/>
      <protection locked="0"/>
    </xf>
    <xf numFmtId="0" fontId="26" fillId="2" borderId="28" xfId="0" applyFont="1" applyFill="1" applyBorder="1" applyAlignment="1" applyProtection="1">
      <alignment vertical="center"/>
      <protection locked="0"/>
    </xf>
    <xf numFmtId="0" fontId="26" fillId="2" borderId="29" xfId="0" applyFont="1" applyFill="1" applyBorder="1" applyAlignment="1" applyProtection="1">
      <alignment vertical="center"/>
      <protection locked="0"/>
    </xf>
    <xf numFmtId="0" fontId="26" fillId="2" borderId="100" xfId="0" applyFont="1" applyFill="1" applyBorder="1" applyAlignment="1" applyProtection="1">
      <alignment vertical="center" shrinkToFit="1"/>
      <protection locked="0"/>
    </xf>
    <xf numFmtId="176" fontId="26" fillId="2" borderId="45" xfId="0" applyNumberFormat="1" applyFont="1" applyFill="1" applyBorder="1" applyAlignment="1" applyProtection="1">
      <alignment vertical="center" shrinkToFit="1"/>
      <protection locked="0"/>
    </xf>
    <xf numFmtId="0" fontId="26" fillId="2" borderId="44" xfId="0" applyFont="1" applyFill="1" applyBorder="1" applyAlignment="1" applyProtection="1">
      <alignment vertical="center" shrinkToFit="1"/>
      <protection locked="0"/>
    </xf>
    <xf numFmtId="176" fontId="26" fillId="2" borderId="103" xfId="0" applyNumberFormat="1" applyFont="1" applyFill="1" applyBorder="1" applyAlignment="1" applyProtection="1">
      <alignment vertical="center" shrinkToFit="1"/>
      <protection locked="0"/>
    </xf>
    <xf numFmtId="0" fontId="26" fillId="2" borderId="101" xfId="0" applyFont="1" applyFill="1" applyBorder="1" applyAlignment="1" applyProtection="1">
      <alignment vertical="center" shrinkToFit="1"/>
      <protection locked="0"/>
    </xf>
    <xf numFmtId="176" fontId="26" fillId="2" borderId="46" xfId="0" applyNumberFormat="1" applyFont="1" applyFill="1" applyBorder="1" applyAlignment="1" applyProtection="1">
      <alignment vertical="center" shrinkToFit="1"/>
      <protection locked="0"/>
    </xf>
    <xf numFmtId="0" fontId="26" fillId="2" borderId="47" xfId="0" applyFont="1" applyFill="1" applyBorder="1" applyAlignment="1" applyProtection="1">
      <alignment vertical="center" shrinkToFit="1"/>
      <protection locked="0"/>
    </xf>
    <xf numFmtId="176" fontId="26" fillId="2" borderId="104" xfId="0" applyNumberFormat="1" applyFont="1" applyFill="1" applyBorder="1" applyAlignment="1" applyProtection="1">
      <alignment vertical="center" shrinkToFit="1"/>
      <protection locked="0"/>
    </xf>
    <xf numFmtId="0" fontId="26" fillId="2" borderId="99" xfId="0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vertical="center" shrinkToFit="1"/>
      <protection locked="0"/>
    </xf>
    <xf numFmtId="0" fontId="26" fillId="2" borderId="6" xfId="0" applyFont="1" applyFill="1" applyBorder="1" applyAlignment="1" applyProtection="1">
      <alignment vertical="center" shrinkToFit="1"/>
      <protection locked="0"/>
    </xf>
    <xf numFmtId="176" fontId="26" fillId="2" borderId="102" xfId="0" applyNumberFormat="1" applyFont="1" applyFill="1" applyBorder="1" applyAlignment="1" applyProtection="1">
      <alignment vertical="center" shrinkToFit="1"/>
      <protection locked="0"/>
    </xf>
    <xf numFmtId="0" fontId="8" fillId="0" borderId="57" xfId="0" applyFont="1" applyFill="1" applyBorder="1" applyAlignment="1">
      <alignment horizontal="right" vertical="center"/>
    </xf>
    <xf numFmtId="181" fontId="10" fillId="0" borderId="1" xfId="0" applyNumberFormat="1" applyFont="1" applyBorder="1" applyAlignment="1">
      <alignment horizontal="center" vertical="center" shrinkToFit="1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31" fillId="0" borderId="76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wrapText="1" shrinkToFit="1"/>
    </xf>
    <xf numFmtId="0" fontId="9" fillId="0" borderId="119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0020"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</dxfs>
  <tableStyles count="0" defaultTableStyle="TableStyleMedium9" defaultPivotStyle="PivotStyleLight16"/>
  <colors>
    <mruColors>
      <color rgb="FF0000FF"/>
      <color rgb="FFCCFFFF"/>
      <color rgb="FF0099FF"/>
      <color rgb="FF66FFFF"/>
      <color rgb="FF99CCFF"/>
      <color rgb="FFFF7C80"/>
      <color rgb="FF99FF99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127002</xdr:colOff>
      <xdr:row>2</xdr:row>
      <xdr:rowOff>154214</xdr:rowOff>
    </xdr:from>
    <xdr:to>
      <xdr:col>24</xdr:col>
      <xdr:colOff>462644</xdr:colOff>
      <xdr:row>26</xdr:row>
      <xdr:rowOff>8703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6" y="480785"/>
          <a:ext cx="6567714" cy="3773347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145144</xdr:colOff>
      <xdr:row>29</xdr:row>
      <xdr:rowOff>154213</xdr:rowOff>
    </xdr:from>
    <xdr:to>
      <xdr:col>24</xdr:col>
      <xdr:colOff>480786</xdr:colOff>
      <xdr:row>53</xdr:row>
      <xdr:rowOff>11319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858" y="4889499"/>
          <a:ext cx="6567714" cy="377596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8</xdr:col>
      <xdr:colOff>244928</xdr:colOff>
      <xdr:row>5</xdr:row>
      <xdr:rowOff>27213</xdr:rowOff>
    </xdr:from>
    <xdr:to>
      <xdr:col>11</xdr:col>
      <xdr:colOff>571499</xdr:colOff>
      <xdr:row>9</xdr:row>
      <xdr:rowOff>108858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4816928" y="843642"/>
          <a:ext cx="2149928" cy="734787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2018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2019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への変更点を赤字にしています。ご注意のうえ入力をお願いします。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8</xdr:row>
      <xdr:rowOff>101600</xdr:rowOff>
    </xdr:from>
    <xdr:to>
      <xdr:col>11</xdr:col>
      <xdr:colOff>1250950</xdr:colOff>
      <xdr:row>10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28575</xdr:rowOff>
    </xdr:from>
    <xdr:to>
      <xdr:col>20</xdr:col>
      <xdr:colOff>523875</xdr:colOff>
      <xdr:row>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95250</xdr:colOff>
      <xdr:row>1</xdr:row>
      <xdr:rowOff>0</xdr:rowOff>
    </xdr:from>
    <xdr:to>
      <xdr:col>9</xdr:col>
      <xdr:colOff>457200</xdr:colOff>
      <xdr:row>4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3886200" y="400050"/>
          <a:ext cx="1466850" cy="6953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記録は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数字のみ</a:t>
          </a:r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入力してください。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57150</xdr:rowOff>
    </xdr:from>
    <xdr:to>
      <xdr:col>20</xdr:col>
      <xdr:colOff>533400</xdr:colOff>
      <xdr:row>1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638800" y="57150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4×400m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、三段跳、円盤投は高校・一般のみ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95250</xdr:colOff>
      <xdr:row>1</xdr:row>
      <xdr:rowOff>0</xdr:rowOff>
    </xdr:from>
    <xdr:to>
      <xdr:col>9</xdr:col>
      <xdr:colOff>457200</xdr:colOff>
      <xdr:row>4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3886200" y="400050"/>
          <a:ext cx="1466850" cy="6953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記録は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数字のみ</a:t>
          </a:r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入力してください。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20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95250</xdr:colOff>
      <xdr:row>1</xdr:row>
      <xdr:rowOff>0</xdr:rowOff>
    </xdr:from>
    <xdr:to>
      <xdr:col>9</xdr:col>
      <xdr:colOff>457200</xdr:colOff>
      <xdr:row>4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3886200" y="400050"/>
          <a:ext cx="1466850" cy="6953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記録は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数字のみ</a:t>
          </a:r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入力してください。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57150</xdr:rowOff>
    </xdr:from>
    <xdr:to>
      <xdr:col>22</xdr:col>
      <xdr:colOff>273050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95250</xdr:colOff>
      <xdr:row>1</xdr:row>
      <xdr:rowOff>0</xdr:rowOff>
    </xdr:from>
    <xdr:to>
      <xdr:col>9</xdr:col>
      <xdr:colOff>457200</xdr:colOff>
      <xdr:row>4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3886200" y="400050"/>
          <a:ext cx="1466850" cy="6953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記録は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数字のみ</a:t>
          </a:r>
          <a:r>
            <a:rPr kumimoji="1" lang="en-US" altLang="ja-JP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ctr"/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入力してください。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33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Q1" s="274" t="s">
        <v>184</v>
      </c>
      <c r="R1" s="275"/>
      <c r="S1" s="275"/>
      <c r="T1" s="275"/>
      <c r="U1" s="272">
        <f>名簿!$D$3</f>
        <v>0</v>
      </c>
      <c r="V1" s="272"/>
      <c r="W1" s="272"/>
      <c r="X1" s="272"/>
      <c r="Y1" s="273"/>
      <c r="Z1" s="274" t="s">
        <v>185</v>
      </c>
      <c r="AA1" s="275"/>
      <c r="AB1" s="167">
        <f>名簿!$D$8</f>
        <v>0</v>
      </c>
      <c r="AC1" s="165"/>
      <c r="AD1" s="165"/>
      <c r="AE1" s="280">
        <f>名簿!$D$3</f>
        <v>0</v>
      </c>
      <c r="AF1" s="281"/>
      <c r="AG1" s="282"/>
    </row>
    <row r="2" spans="1:33" ht="15.95" customHeight="1" thickBot="1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75" t="s">
        <v>74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3" ht="15.95" customHeight="1" thickBot="1">
      <c r="A3" s="284" t="s">
        <v>91</v>
      </c>
      <c r="B3" s="286" t="s">
        <v>86</v>
      </c>
      <c r="C3" s="276" t="s">
        <v>75</v>
      </c>
      <c r="D3" s="276" t="s">
        <v>72</v>
      </c>
      <c r="E3" s="276" t="s">
        <v>100</v>
      </c>
      <c r="F3" s="276" t="s">
        <v>71</v>
      </c>
      <c r="G3" s="276" t="s">
        <v>77</v>
      </c>
      <c r="H3" s="276" t="s">
        <v>78</v>
      </c>
      <c r="I3" s="283" t="s">
        <v>85</v>
      </c>
      <c r="J3" s="283"/>
      <c r="K3" s="283"/>
      <c r="L3" s="283"/>
      <c r="M3" s="283"/>
      <c r="N3" s="283"/>
      <c r="O3" s="278" t="s">
        <v>80</v>
      </c>
      <c r="Q3" s="284" t="s">
        <v>91</v>
      </c>
      <c r="R3" s="286" t="s">
        <v>86</v>
      </c>
      <c r="S3" s="276" t="s">
        <v>75</v>
      </c>
      <c r="T3" s="276" t="s">
        <v>72</v>
      </c>
      <c r="U3" s="276" t="s">
        <v>100</v>
      </c>
      <c r="V3" s="276" t="s">
        <v>71</v>
      </c>
      <c r="W3" s="276" t="s">
        <v>77</v>
      </c>
      <c r="X3" s="276" t="s">
        <v>78</v>
      </c>
      <c r="Y3" s="283" t="s">
        <v>85</v>
      </c>
      <c r="Z3" s="283"/>
      <c r="AA3" s="283"/>
      <c r="AB3" s="283"/>
      <c r="AC3" s="283"/>
      <c r="AD3" s="283"/>
      <c r="AE3" s="278" t="s">
        <v>80</v>
      </c>
    </row>
    <row r="4" spans="1:33" ht="15.95" customHeight="1" thickTop="1" thickBot="1">
      <c r="A4" s="285"/>
      <c r="B4" s="287"/>
      <c r="C4" s="277"/>
      <c r="D4" s="277"/>
      <c r="E4" s="277"/>
      <c r="F4" s="277"/>
      <c r="G4" s="277"/>
      <c r="H4" s="277"/>
      <c r="I4" s="183" t="s">
        <v>87</v>
      </c>
      <c r="J4" s="184" t="s">
        <v>88</v>
      </c>
      <c r="K4" s="183" t="s">
        <v>89</v>
      </c>
      <c r="L4" s="184" t="s">
        <v>88</v>
      </c>
      <c r="M4" s="183" t="s">
        <v>90</v>
      </c>
      <c r="N4" s="184" t="s">
        <v>88</v>
      </c>
      <c r="O4" s="279"/>
      <c r="Q4" s="285"/>
      <c r="R4" s="287"/>
      <c r="S4" s="277"/>
      <c r="T4" s="277"/>
      <c r="U4" s="277"/>
      <c r="V4" s="277"/>
      <c r="W4" s="277"/>
      <c r="X4" s="277"/>
      <c r="Y4" s="183" t="s">
        <v>87</v>
      </c>
      <c r="Z4" s="184" t="s">
        <v>88</v>
      </c>
      <c r="AA4" s="183" t="s">
        <v>89</v>
      </c>
      <c r="AB4" s="184" t="s">
        <v>88</v>
      </c>
      <c r="AC4" s="183" t="s">
        <v>90</v>
      </c>
      <c r="AD4" s="184" t="s">
        <v>88</v>
      </c>
      <c r="AE4" s="279"/>
    </row>
    <row r="5" spans="1:33" ht="15.95" customHeight="1" thickTop="1">
      <c r="A5" s="164">
        <v>1</v>
      </c>
      <c r="B5" s="178" t="str">
        <f t="shared" ref="B5:B36" si="0">IF(VLOOKUP(A5,市男,2,FALSE)="","",VLOOKUP(A5,市男,2,FALSE))</f>
        <v/>
      </c>
      <c r="C5" s="181" t="str">
        <f t="shared" ref="C5" si="1">IF(B5="","",VLOOKUP(B5,名簿,2,FALSE))</f>
        <v/>
      </c>
      <c r="D5" s="99" t="str">
        <f>IF(B5="","",$U$1)</f>
        <v/>
      </c>
      <c r="E5" s="99" t="str">
        <f t="shared" ref="E5:E36" si="2">IF(B5="","",IF(VLOOKUP(B5,名簿,3,FALSE)="","",VLOOKUP(B5,名簿,3,FALSE)))</f>
        <v/>
      </c>
      <c r="F5" s="99" t="str">
        <f>IF(B5="","",$AB$1)</f>
        <v/>
      </c>
      <c r="G5" s="99" t="str">
        <f t="shared" ref="G5:G36" si="3">IF(B5="","",IF(VLOOKUP(B5,名簿,4,FALSE)="","",VLOOKUP(B5,名簿,4,FALSE)))</f>
        <v/>
      </c>
      <c r="H5" s="99" t="str">
        <f t="shared" ref="H5:H36" si="4">IF(B5="","",IF(VLOOKUP(B5,名簿,5,FALSE)="","",VLOOKUP(B5,名簿,5,FALSE)))</f>
        <v/>
      </c>
      <c r="I5" s="100" t="str">
        <f t="shared" ref="I5:I36" si="5">IF(B5="","",IF(VLOOKUP(A5,市男,5,FALSE)="","",VLOOKUP(A5,市男,5,FALSE)))</f>
        <v/>
      </c>
      <c r="J5" s="101" t="str">
        <f t="shared" ref="J5:J36" si="6">IF(B5="","",IF(VLOOKUP(A5,市男,6,FALSE)="","",VLOOKUP(A5,市男,6,FALSE)))</f>
        <v/>
      </c>
      <c r="K5" s="100" t="str">
        <f t="shared" ref="K5:K36" si="7">IF(B5="","",IF(VLOOKUP(A5,市男,7,FALSE)="","",VLOOKUP(A5,市男,7,FALSE)))</f>
        <v/>
      </c>
      <c r="L5" s="101" t="str">
        <f t="shared" ref="L5:L36" si="8">IF(B5="","",IF(VLOOKUP(A5,市男,8,FALSE)="","",VLOOKUP(A5,市男,8,FALSE)))</f>
        <v/>
      </c>
      <c r="M5" s="100" t="str">
        <f t="shared" ref="M5:M36" si="9">IF(B5="","",IF(VLOOKUP(A5,市男,9,FALSE)="","",VLOOKUP(A5,市男,9,FALSE)))</f>
        <v/>
      </c>
      <c r="N5" s="101" t="str">
        <f t="shared" ref="N5:N36" si="10">IF(B5="","",IF(VLOOKUP(A5,市男,10,FALSE)="","",VLOOKUP(A5,市男,10,FALSE)))</f>
        <v/>
      </c>
      <c r="O5" s="129" t="str">
        <f t="shared" ref="O5" si="11">IF(B5="","",IF(VLOOKUP(B5,名簿,8,FALSE)="","",VLOOKUP(B5,名簿,8,FALSE)))</f>
        <v/>
      </c>
      <c r="Q5" s="163">
        <v>1</v>
      </c>
      <c r="R5" s="173" t="str">
        <f t="shared" ref="R5:R36" si="12">IF(VLOOKUP(Q5,市女,2,FALSE)="","",VLOOKUP(Q5,市女,2,FALSE))</f>
        <v/>
      </c>
      <c r="S5" s="182" t="str">
        <f t="shared" ref="S5:S36" si="13">IF(R5="","",VLOOKUP(R5,名簿,2,FALSE))</f>
        <v/>
      </c>
      <c r="T5" s="106" t="str">
        <f>IF(R5="","",$U$1)</f>
        <v/>
      </c>
      <c r="U5" s="106" t="str">
        <f t="shared" ref="U5:U36" si="14">IF(R5="","",IF(VLOOKUP(R5,名簿,3,FALSE)="","",VLOOKUP(R5,名簿,3,FALSE)))</f>
        <v/>
      </c>
      <c r="V5" s="106" t="str">
        <f>IF(R5="","",$AB$1)</f>
        <v/>
      </c>
      <c r="W5" s="106" t="str">
        <f t="shared" ref="W5:W36" si="15">IF(R5="","",IF(VLOOKUP(R5,名簿,4,FALSE)="","",VLOOKUP(R5,名簿,4,FALSE)))</f>
        <v/>
      </c>
      <c r="X5" s="106" t="str">
        <f t="shared" ref="X5:X36" si="16">IF(R5="","",IF(VLOOKUP(R5,名簿,5,FALSE)="","",VLOOKUP(R5,名簿,5,FALSE)))</f>
        <v/>
      </c>
      <c r="Y5" s="107" t="str">
        <f t="shared" ref="Y5:Y36" si="17">IF(R5="","",IF(VLOOKUP(Q5,市女,5,FALSE)="","",VLOOKUP(Q5,市女,5,FALSE)))</f>
        <v/>
      </c>
      <c r="Z5" s="108" t="str">
        <f t="shared" ref="Z5:Z36" si="18">IF(R5="","",IF(VLOOKUP(Q5,市女,6,FALSE)="","",VLOOKUP(Q5,市女,6,FALSE)))</f>
        <v/>
      </c>
      <c r="AA5" s="107" t="str">
        <f t="shared" ref="AA5:AA36" si="19">IF(R5="","",IF(VLOOKUP(Q5,市女,7,FALSE)="","",VLOOKUP(Q5,市女,7,FALSE)))</f>
        <v/>
      </c>
      <c r="AB5" s="108" t="str">
        <f t="shared" ref="AB5:AB36" si="20">IF(R5="","",IF(VLOOKUP(Q5,市女,8,FALSE)="","",VLOOKUP(Q5,市女,8,FALSE)))</f>
        <v/>
      </c>
      <c r="AC5" s="107" t="str">
        <f t="shared" ref="AC5:AC36" si="21">IF(R5="","",IF(VLOOKUP(Q5,市女,9,FALSE)="","",VLOOKUP(Q5,市女,9,FALSE)))</f>
        <v/>
      </c>
      <c r="AD5" s="108" t="str">
        <f t="shared" ref="AD5:AD36" si="22">IF(R5="","",IF(VLOOKUP(Q5,市女,10,FALSE)="","",VLOOKUP(Q5,市女,10,FALSE)))</f>
        <v/>
      </c>
      <c r="AE5" s="132" t="str">
        <f t="shared" ref="AE5:AE68" si="23">IF(R5="","",IF(VLOOKUP(R5,名簿,8,FALSE)="","",VLOOKUP(R5,名簿,8,FALSE)))</f>
        <v/>
      </c>
    </row>
    <row r="6" spans="1:33" ht="15.95" customHeight="1">
      <c r="A6" s="67">
        <v>2</v>
      </c>
      <c r="B6" s="179" t="str">
        <f t="shared" si="0"/>
        <v/>
      </c>
      <c r="C6" s="69" t="str">
        <f t="shared" ref="C6:C69" si="24">IF(B6="","",VLOOKUP(B6,名簿,2,FALSE))</f>
        <v/>
      </c>
      <c r="D6" s="70" t="str">
        <f t="shared" ref="D6:D69" si="25">IF(B6="","",$U$1)</f>
        <v/>
      </c>
      <c r="E6" s="70" t="str">
        <f t="shared" si="2"/>
        <v/>
      </c>
      <c r="F6" s="70" t="str">
        <f t="shared" ref="F6:F69" si="26">IF(B6="","",$AB$1)</f>
        <v/>
      </c>
      <c r="G6" s="70" t="str">
        <f t="shared" si="3"/>
        <v/>
      </c>
      <c r="H6" s="70" t="str">
        <f t="shared" si="4"/>
        <v/>
      </c>
      <c r="I6" s="102" t="str">
        <f t="shared" si="5"/>
        <v/>
      </c>
      <c r="J6" s="103" t="str">
        <f t="shared" si="6"/>
        <v/>
      </c>
      <c r="K6" s="102" t="str">
        <f t="shared" si="7"/>
        <v/>
      </c>
      <c r="L6" s="103" t="str">
        <f t="shared" si="8"/>
        <v/>
      </c>
      <c r="M6" s="102" t="str">
        <f t="shared" si="9"/>
        <v/>
      </c>
      <c r="N6" s="103" t="str">
        <f t="shared" si="10"/>
        <v/>
      </c>
      <c r="O6" s="130" t="str">
        <f t="shared" ref="O6:O69" si="27">IF(B6="","",IF(VLOOKUP(B6,名簿,8,FALSE)="","",VLOOKUP(B6,名簿,8,FALSE)))</f>
        <v/>
      </c>
      <c r="Q6" s="84">
        <v>2</v>
      </c>
      <c r="R6" s="174" t="str">
        <f t="shared" si="12"/>
        <v/>
      </c>
      <c r="S6" s="176" t="str">
        <f t="shared" si="13"/>
        <v/>
      </c>
      <c r="T6" s="76" t="str">
        <f t="shared" ref="T6:T69" si="28">IF(R6="","",$U$1)</f>
        <v/>
      </c>
      <c r="U6" s="76" t="str">
        <f t="shared" si="14"/>
        <v/>
      </c>
      <c r="V6" s="76" t="str">
        <f t="shared" ref="V6:V69" si="29">IF(R6="","",$AB$1)</f>
        <v/>
      </c>
      <c r="W6" s="76" t="str">
        <f t="shared" si="15"/>
        <v/>
      </c>
      <c r="X6" s="76" t="str">
        <f t="shared" si="16"/>
        <v/>
      </c>
      <c r="Y6" s="109" t="str">
        <f t="shared" si="17"/>
        <v/>
      </c>
      <c r="Z6" s="110" t="str">
        <f t="shared" si="18"/>
        <v/>
      </c>
      <c r="AA6" s="109" t="str">
        <f t="shared" si="19"/>
        <v/>
      </c>
      <c r="AB6" s="110" t="str">
        <f t="shared" si="20"/>
        <v/>
      </c>
      <c r="AC6" s="109" t="str">
        <f t="shared" si="21"/>
        <v/>
      </c>
      <c r="AD6" s="110" t="str">
        <f t="shared" si="22"/>
        <v/>
      </c>
      <c r="AE6" s="133" t="str">
        <f t="shared" si="23"/>
        <v/>
      </c>
    </row>
    <row r="7" spans="1:33" ht="15.95" customHeight="1">
      <c r="A7" s="67">
        <v>3</v>
      </c>
      <c r="B7" s="179" t="str">
        <f t="shared" si="0"/>
        <v/>
      </c>
      <c r="C7" s="69" t="str">
        <f t="shared" si="24"/>
        <v/>
      </c>
      <c r="D7" s="70" t="str">
        <f t="shared" si="25"/>
        <v/>
      </c>
      <c r="E7" s="70" t="str">
        <f t="shared" si="2"/>
        <v/>
      </c>
      <c r="F7" s="70" t="str">
        <f t="shared" si="26"/>
        <v/>
      </c>
      <c r="G7" s="70" t="str">
        <f t="shared" si="3"/>
        <v/>
      </c>
      <c r="H7" s="70" t="str">
        <f t="shared" si="4"/>
        <v/>
      </c>
      <c r="I7" s="102" t="str">
        <f t="shared" si="5"/>
        <v/>
      </c>
      <c r="J7" s="103" t="str">
        <f t="shared" si="6"/>
        <v/>
      </c>
      <c r="K7" s="102" t="str">
        <f t="shared" si="7"/>
        <v/>
      </c>
      <c r="L7" s="103" t="str">
        <f t="shared" si="8"/>
        <v/>
      </c>
      <c r="M7" s="102" t="str">
        <f t="shared" si="9"/>
        <v/>
      </c>
      <c r="N7" s="103" t="str">
        <f t="shared" si="10"/>
        <v/>
      </c>
      <c r="O7" s="130" t="str">
        <f t="shared" si="27"/>
        <v/>
      </c>
      <c r="Q7" s="84">
        <v>3</v>
      </c>
      <c r="R7" s="174" t="str">
        <f t="shared" si="12"/>
        <v/>
      </c>
      <c r="S7" s="176" t="str">
        <f t="shared" si="13"/>
        <v/>
      </c>
      <c r="T7" s="76" t="str">
        <f t="shared" si="28"/>
        <v/>
      </c>
      <c r="U7" s="76" t="str">
        <f t="shared" si="14"/>
        <v/>
      </c>
      <c r="V7" s="76" t="str">
        <f t="shared" si="29"/>
        <v/>
      </c>
      <c r="W7" s="76" t="str">
        <f t="shared" si="15"/>
        <v/>
      </c>
      <c r="X7" s="76" t="str">
        <f t="shared" si="16"/>
        <v/>
      </c>
      <c r="Y7" s="109" t="str">
        <f t="shared" si="17"/>
        <v/>
      </c>
      <c r="Z7" s="110" t="str">
        <f t="shared" si="18"/>
        <v/>
      </c>
      <c r="AA7" s="109" t="str">
        <f t="shared" si="19"/>
        <v/>
      </c>
      <c r="AB7" s="110" t="str">
        <f t="shared" si="20"/>
        <v/>
      </c>
      <c r="AC7" s="109" t="str">
        <f t="shared" si="21"/>
        <v/>
      </c>
      <c r="AD7" s="110" t="str">
        <f t="shared" si="22"/>
        <v/>
      </c>
      <c r="AE7" s="133" t="str">
        <f t="shared" si="23"/>
        <v/>
      </c>
    </row>
    <row r="8" spans="1:33" ht="15.95" customHeight="1">
      <c r="A8" s="67">
        <v>4</v>
      </c>
      <c r="B8" s="179" t="str">
        <f t="shared" si="0"/>
        <v/>
      </c>
      <c r="C8" s="69" t="str">
        <f t="shared" si="24"/>
        <v/>
      </c>
      <c r="D8" s="70" t="str">
        <f t="shared" si="25"/>
        <v/>
      </c>
      <c r="E8" s="70" t="str">
        <f t="shared" si="2"/>
        <v/>
      </c>
      <c r="F8" s="70" t="str">
        <f t="shared" si="26"/>
        <v/>
      </c>
      <c r="G8" s="70" t="str">
        <f t="shared" si="3"/>
        <v/>
      </c>
      <c r="H8" s="70" t="str">
        <f t="shared" si="4"/>
        <v/>
      </c>
      <c r="I8" s="102" t="str">
        <f t="shared" si="5"/>
        <v/>
      </c>
      <c r="J8" s="103" t="str">
        <f t="shared" si="6"/>
        <v/>
      </c>
      <c r="K8" s="102" t="str">
        <f t="shared" si="7"/>
        <v/>
      </c>
      <c r="L8" s="103" t="str">
        <f t="shared" si="8"/>
        <v/>
      </c>
      <c r="M8" s="102" t="str">
        <f t="shared" si="9"/>
        <v/>
      </c>
      <c r="N8" s="103" t="str">
        <f t="shared" si="10"/>
        <v/>
      </c>
      <c r="O8" s="130" t="str">
        <f t="shared" si="27"/>
        <v/>
      </c>
      <c r="Q8" s="84">
        <v>4</v>
      </c>
      <c r="R8" s="174" t="str">
        <f t="shared" si="12"/>
        <v/>
      </c>
      <c r="S8" s="176" t="str">
        <f t="shared" si="13"/>
        <v/>
      </c>
      <c r="T8" s="76" t="str">
        <f t="shared" si="28"/>
        <v/>
      </c>
      <c r="U8" s="76" t="str">
        <f t="shared" si="14"/>
        <v/>
      </c>
      <c r="V8" s="76" t="str">
        <f t="shared" si="29"/>
        <v/>
      </c>
      <c r="W8" s="76" t="str">
        <f t="shared" si="15"/>
        <v/>
      </c>
      <c r="X8" s="76" t="str">
        <f t="shared" si="16"/>
        <v/>
      </c>
      <c r="Y8" s="109" t="str">
        <f t="shared" si="17"/>
        <v/>
      </c>
      <c r="Z8" s="110" t="str">
        <f t="shared" si="18"/>
        <v/>
      </c>
      <c r="AA8" s="109" t="str">
        <f t="shared" si="19"/>
        <v/>
      </c>
      <c r="AB8" s="110" t="str">
        <f t="shared" si="20"/>
        <v/>
      </c>
      <c r="AC8" s="109" t="str">
        <f t="shared" si="21"/>
        <v/>
      </c>
      <c r="AD8" s="110" t="str">
        <f t="shared" si="22"/>
        <v/>
      </c>
      <c r="AE8" s="133" t="str">
        <f t="shared" si="23"/>
        <v/>
      </c>
    </row>
    <row r="9" spans="1:33" ht="15.95" customHeight="1">
      <c r="A9" s="67">
        <v>5</v>
      </c>
      <c r="B9" s="179" t="str">
        <f t="shared" si="0"/>
        <v/>
      </c>
      <c r="C9" s="69" t="str">
        <f t="shared" si="24"/>
        <v/>
      </c>
      <c r="D9" s="70" t="str">
        <f t="shared" si="25"/>
        <v/>
      </c>
      <c r="E9" s="70" t="str">
        <f t="shared" si="2"/>
        <v/>
      </c>
      <c r="F9" s="70" t="str">
        <f t="shared" si="26"/>
        <v/>
      </c>
      <c r="G9" s="70" t="str">
        <f t="shared" si="3"/>
        <v/>
      </c>
      <c r="H9" s="70" t="str">
        <f t="shared" si="4"/>
        <v/>
      </c>
      <c r="I9" s="102" t="str">
        <f t="shared" si="5"/>
        <v/>
      </c>
      <c r="J9" s="103" t="str">
        <f t="shared" si="6"/>
        <v/>
      </c>
      <c r="K9" s="102" t="str">
        <f t="shared" si="7"/>
        <v/>
      </c>
      <c r="L9" s="103" t="str">
        <f t="shared" si="8"/>
        <v/>
      </c>
      <c r="M9" s="102" t="str">
        <f t="shared" si="9"/>
        <v/>
      </c>
      <c r="N9" s="103" t="str">
        <f t="shared" si="10"/>
        <v/>
      </c>
      <c r="O9" s="130" t="str">
        <f t="shared" si="27"/>
        <v/>
      </c>
      <c r="Q9" s="84">
        <v>5</v>
      </c>
      <c r="R9" s="174" t="str">
        <f t="shared" si="12"/>
        <v/>
      </c>
      <c r="S9" s="176" t="str">
        <f t="shared" si="13"/>
        <v/>
      </c>
      <c r="T9" s="76" t="str">
        <f t="shared" si="28"/>
        <v/>
      </c>
      <c r="U9" s="76" t="str">
        <f t="shared" si="14"/>
        <v/>
      </c>
      <c r="V9" s="76" t="str">
        <f t="shared" si="29"/>
        <v/>
      </c>
      <c r="W9" s="76" t="str">
        <f t="shared" si="15"/>
        <v/>
      </c>
      <c r="X9" s="76" t="str">
        <f t="shared" si="16"/>
        <v/>
      </c>
      <c r="Y9" s="109" t="str">
        <f t="shared" si="17"/>
        <v/>
      </c>
      <c r="Z9" s="110" t="str">
        <f t="shared" si="18"/>
        <v/>
      </c>
      <c r="AA9" s="109" t="str">
        <f t="shared" si="19"/>
        <v/>
      </c>
      <c r="AB9" s="110" t="str">
        <f t="shared" si="20"/>
        <v/>
      </c>
      <c r="AC9" s="109" t="str">
        <f t="shared" si="21"/>
        <v/>
      </c>
      <c r="AD9" s="110" t="str">
        <f t="shared" si="22"/>
        <v/>
      </c>
      <c r="AE9" s="133" t="str">
        <f t="shared" si="23"/>
        <v/>
      </c>
    </row>
    <row r="10" spans="1:33" ht="15.95" customHeight="1">
      <c r="A10" s="67">
        <v>6</v>
      </c>
      <c r="B10" s="179" t="str">
        <f t="shared" si="0"/>
        <v/>
      </c>
      <c r="C10" s="69" t="str">
        <f t="shared" si="24"/>
        <v/>
      </c>
      <c r="D10" s="70" t="str">
        <f t="shared" si="25"/>
        <v/>
      </c>
      <c r="E10" s="70" t="str">
        <f t="shared" si="2"/>
        <v/>
      </c>
      <c r="F10" s="70" t="str">
        <f t="shared" si="26"/>
        <v/>
      </c>
      <c r="G10" s="70" t="str">
        <f t="shared" si="3"/>
        <v/>
      </c>
      <c r="H10" s="70" t="str">
        <f t="shared" si="4"/>
        <v/>
      </c>
      <c r="I10" s="102" t="str">
        <f t="shared" si="5"/>
        <v/>
      </c>
      <c r="J10" s="103" t="str">
        <f t="shared" si="6"/>
        <v/>
      </c>
      <c r="K10" s="102" t="str">
        <f t="shared" si="7"/>
        <v/>
      </c>
      <c r="L10" s="103" t="str">
        <f t="shared" si="8"/>
        <v/>
      </c>
      <c r="M10" s="102" t="str">
        <f t="shared" si="9"/>
        <v/>
      </c>
      <c r="N10" s="103" t="str">
        <f t="shared" si="10"/>
        <v/>
      </c>
      <c r="O10" s="130" t="str">
        <f t="shared" si="27"/>
        <v/>
      </c>
      <c r="Q10" s="84">
        <v>6</v>
      </c>
      <c r="R10" s="174" t="str">
        <f t="shared" si="12"/>
        <v/>
      </c>
      <c r="S10" s="176" t="str">
        <f t="shared" si="13"/>
        <v/>
      </c>
      <c r="T10" s="76" t="str">
        <f t="shared" si="28"/>
        <v/>
      </c>
      <c r="U10" s="76" t="str">
        <f t="shared" si="14"/>
        <v/>
      </c>
      <c r="V10" s="76" t="str">
        <f t="shared" si="29"/>
        <v/>
      </c>
      <c r="W10" s="76" t="str">
        <f t="shared" si="15"/>
        <v/>
      </c>
      <c r="X10" s="76" t="str">
        <f t="shared" si="16"/>
        <v/>
      </c>
      <c r="Y10" s="109" t="str">
        <f t="shared" si="17"/>
        <v/>
      </c>
      <c r="Z10" s="110" t="str">
        <f t="shared" si="18"/>
        <v/>
      </c>
      <c r="AA10" s="109" t="str">
        <f t="shared" si="19"/>
        <v/>
      </c>
      <c r="AB10" s="110" t="str">
        <f t="shared" si="20"/>
        <v/>
      </c>
      <c r="AC10" s="109" t="str">
        <f t="shared" si="21"/>
        <v/>
      </c>
      <c r="AD10" s="110" t="str">
        <f t="shared" si="22"/>
        <v/>
      </c>
      <c r="AE10" s="133" t="str">
        <f t="shared" si="23"/>
        <v/>
      </c>
    </row>
    <row r="11" spans="1:33" ht="15.95" customHeight="1">
      <c r="A11" s="67">
        <v>7</v>
      </c>
      <c r="B11" s="179" t="str">
        <f t="shared" si="0"/>
        <v/>
      </c>
      <c r="C11" s="69" t="str">
        <f t="shared" si="24"/>
        <v/>
      </c>
      <c r="D11" s="70" t="str">
        <f t="shared" si="25"/>
        <v/>
      </c>
      <c r="E11" s="70" t="str">
        <f t="shared" si="2"/>
        <v/>
      </c>
      <c r="F11" s="70" t="str">
        <f t="shared" si="26"/>
        <v/>
      </c>
      <c r="G11" s="70" t="str">
        <f t="shared" si="3"/>
        <v/>
      </c>
      <c r="H11" s="70" t="str">
        <f t="shared" si="4"/>
        <v/>
      </c>
      <c r="I11" s="102" t="str">
        <f t="shared" si="5"/>
        <v/>
      </c>
      <c r="J11" s="103" t="str">
        <f t="shared" si="6"/>
        <v/>
      </c>
      <c r="K11" s="102" t="str">
        <f t="shared" si="7"/>
        <v/>
      </c>
      <c r="L11" s="103" t="str">
        <f t="shared" si="8"/>
        <v/>
      </c>
      <c r="M11" s="102" t="str">
        <f t="shared" si="9"/>
        <v/>
      </c>
      <c r="N11" s="103" t="str">
        <f t="shared" si="10"/>
        <v/>
      </c>
      <c r="O11" s="130" t="str">
        <f t="shared" si="27"/>
        <v/>
      </c>
      <c r="Q11" s="84">
        <v>7</v>
      </c>
      <c r="R11" s="174" t="str">
        <f t="shared" si="12"/>
        <v/>
      </c>
      <c r="S11" s="176" t="str">
        <f t="shared" si="13"/>
        <v/>
      </c>
      <c r="T11" s="76" t="str">
        <f t="shared" si="28"/>
        <v/>
      </c>
      <c r="U11" s="76" t="str">
        <f t="shared" si="14"/>
        <v/>
      </c>
      <c r="V11" s="76" t="str">
        <f t="shared" si="29"/>
        <v/>
      </c>
      <c r="W11" s="76" t="str">
        <f t="shared" si="15"/>
        <v/>
      </c>
      <c r="X11" s="76" t="str">
        <f t="shared" si="16"/>
        <v/>
      </c>
      <c r="Y11" s="109" t="str">
        <f t="shared" si="17"/>
        <v/>
      </c>
      <c r="Z11" s="110" t="str">
        <f t="shared" si="18"/>
        <v/>
      </c>
      <c r="AA11" s="109" t="str">
        <f t="shared" si="19"/>
        <v/>
      </c>
      <c r="AB11" s="110" t="str">
        <f t="shared" si="20"/>
        <v/>
      </c>
      <c r="AC11" s="109" t="str">
        <f t="shared" si="21"/>
        <v/>
      </c>
      <c r="AD11" s="110" t="str">
        <f t="shared" si="22"/>
        <v/>
      </c>
      <c r="AE11" s="133" t="str">
        <f t="shared" si="23"/>
        <v/>
      </c>
    </row>
    <row r="12" spans="1:33" ht="15.95" customHeight="1">
      <c r="A12" s="67">
        <v>8</v>
      </c>
      <c r="B12" s="179" t="str">
        <f t="shared" si="0"/>
        <v/>
      </c>
      <c r="C12" s="69" t="str">
        <f t="shared" si="24"/>
        <v/>
      </c>
      <c r="D12" s="70" t="str">
        <f t="shared" si="25"/>
        <v/>
      </c>
      <c r="E12" s="70" t="str">
        <f t="shared" si="2"/>
        <v/>
      </c>
      <c r="F12" s="70" t="str">
        <f t="shared" si="26"/>
        <v/>
      </c>
      <c r="G12" s="70" t="str">
        <f t="shared" si="3"/>
        <v/>
      </c>
      <c r="H12" s="70" t="str">
        <f t="shared" si="4"/>
        <v/>
      </c>
      <c r="I12" s="102" t="str">
        <f t="shared" si="5"/>
        <v/>
      </c>
      <c r="J12" s="103" t="str">
        <f t="shared" si="6"/>
        <v/>
      </c>
      <c r="K12" s="102" t="str">
        <f t="shared" si="7"/>
        <v/>
      </c>
      <c r="L12" s="103" t="str">
        <f t="shared" si="8"/>
        <v/>
      </c>
      <c r="M12" s="102" t="str">
        <f t="shared" si="9"/>
        <v/>
      </c>
      <c r="N12" s="103" t="str">
        <f t="shared" si="10"/>
        <v/>
      </c>
      <c r="O12" s="130" t="str">
        <f t="shared" si="27"/>
        <v/>
      </c>
      <c r="Q12" s="84">
        <v>8</v>
      </c>
      <c r="R12" s="174" t="str">
        <f t="shared" si="12"/>
        <v/>
      </c>
      <c r="S12" s="176" t="str">
        <f t="shared" si="13"/>
        <v/>
      </c>
      <c r="T12" s="76" t="str">
        <f t="shared" si="28"/>
        <v/>
      </c>
      <c r="U12" s="76" t="str">
        <f t="shared" si="14"/>
        <v/>
      </c>
      <c r="V12" s="76" t="str">
        <f t="shared" si="29"/>
        <v/>
      </c>
      <c r="W12" s="76" t="str">
        <f t="shared" si="15"/>
        <v/>
      </c>
      <c r="X12" s="76" t="str">
        <f t="shared" si="16"/>
        <v/>
      </c>
      <c r="Y12" s="109" t="str">
        <f t="shared" si="17"/>
        <v/>
      </c>
      <c r="Z12" s="110" t="str">
        <f t="shared" si="18"/>
        <v/>
      </c>
      <c r="AA12" s="109" t="str">
        <f t="shared" si="19"/>
        <v/>
      </c>
      <c r="AB12" s="110" t="str">
        <f t="shared" si="20"/>
        <v/>
      </c>
      <c r="AC12" s="109" t="str">
        <f t="shared" si="21"/>
        <v/>
      </c>
      <c r="AD12" s="110" t="str">
        <f t="shared" si="22"/>
        <v/>
      </c>
      <c r="AE12" s="133" t="str">
        <f t="shared" si="23"/>
        <v/>
      </c>
    </row>
    <row r="13" spans="1:33" ht="15.95" customHeight="1">
      <c r="A13" s="67">
        <v>9</v>
      </c>
      <c r="B13" s="179" t="str">
        <f t="shared" si="0"/>
        <v/>
      </c>
      <c r="C13" s="69" t="str">
        <f t="shared" si="24"/>
        <v/>
      </c>
      <c r="D13" s="70" t="str">
        <f t="shared" si="25"/>
        <v/>
      </c>
      <c r="E13" s="70" t="str">
        <f t="shared" si="2"/>
        <v/>
      </c>
      <c r="F13" s="70" t="str">
        <f t="shared" si="26"/>
        <v/>
      </c>
      <c r="G13" s="70" t="str">
        <f t="shared" si="3"/>
        <v/>
      </c>
      <c r="H13" s="70" t="str">
        <f t="shared" si="4"/>
        <v/>
      </c>
      <c r="I13" s="102" t="str">
        <f t="shared" si="5"/>
        <v/>
      </c>
      <c r="J13" s="103" t="str">
        <f t="shared" si="6"/>
        <v/>
      </c>
      <c r="K13" s="102" t="str">
        <f t="shared" si="7"/>
        <v/>
      </c>
      <c r="L13" s="103" t="str">
        <f t="shared" si="8"/>
        <v/>
      </c>
      <c r="M13" s="102" t="str">
        <f t="shared" si="9"/>
        <v/>
      </c>
      <c r="N13" s="103" t="str">
        <f t="shared" si="10"/>
        <v/>
      </c>
      <c r="O13" s="130" t="str">
        <f t="shared" si="27"/>
        <v/>
      </c>
      <c r="Q13" s="84">
        <v>9</v>
      </c>
      <c r="R13" s="174" t="str">
        <f t="shared" si="12"/>
        <v/>
      </c>
      <c r="S13" s="176" t="str">
        <f t="shared" si="13"/>
        <v/>
      </c>
      <c r="T13" s="76" t="str">
        <f t="shared" si="28"/>
        <v/>
      </c>
      <c r="U13" s="76" t="str">
        <f t="shared" si="14"/>
        <v/>
      </c>
      <c r="V13" s="76" t="str">
        <f t="shared" si="29"/>
        <v/>
      </c>
      <c r="W13" s="76" t="str">
        <f t="shared" si="15"/>
        <v/>
      </c>
      <c r="X13" s="76" t="str">
        <f t="shared" si="16"/>
        <v/>
      </c>
      <c r="Y13" s="109" t="str">
        <f t="shared" si="17"/>
        <v/>
      </c>
      <c r="Z13" s="110" t="str">
        <f t="shared" si="18"/>
        <v/>
      </c>
      <c r="AA13" s="109" t="str">
        <f t="shared" si="19"/>
        <v/>
      </c>
      <c r="AB13" s="110" t="str">
        <f t="shared" si="20"/>
        <v/>
      </c>
      <c r="AC13" s="109" t="str">
        <f t="shared" si="21"/>
        <v/>
      </c>
      <c r="AD13" s="110" t="str">
        <f t="shared" si="22"/>
        <v/>
      </c>
      <c r="AE13" s="133" t="str">
        <f t="shared" si="23"/>
        <v/>
      </c>
    </row>
    <row r="14" spans="1:33" ht="15.95" customHeight="1">
      <c r="A14" s="67">
        <v>10</v>
      </c>
      <c r="B14" s="179" t="str">
        <f t="shared" si="0"/>
        <v/>
      </c>
      <c r="C14" s="69" t="str">
        <f t="shared" si="24"/>
        <v/>
      </c>
      <c r="D14" s="70" t="str">
        <f t="shared" si="25"/>
        <v/>
      </c>
      <c r="E14" s="70" t="str">
        <f t="shared" si="2"/>
        <v/>
      </c>
      <c r="F14" s="70" t="str">
        <f t="shared" si="26"/>
        <v/>
      </c>
      <c r="G14" s="70" t="str">
        <f t="shared" si="3"/>
        <v/>
      </c>
      <c r="H14" s="70" t="str">
        <f t="shared" si="4"/>
        <v/>
      </c>
      <c r="I14" s="102" t="str">
        <f t="shared" si="5"/>
        <v/>
      </c>
      <c r="J14" s="103" t="str">
        <f t="shared" si="6"/>
        <v/>
      </c>
      <c r="K14" s="102" t="str">
        <f t="shared" si="7"/>
        <v/>
      </c>
      <c r="L14" s="103" t="str">
        <f t="shared" si="8"/>
        <v/>
      </c>
      <c r="M14" s="102" t="str">
        <f t="shared" si="9"/>
        <v/>
      </c>
      <c r="N14" s="103" t="str">
        <f t="shared" si="10"/>
        <v/>
      </c>
      <c r="O14" s="130" t="str">
        <f t="shared" si="27"/>
        <v/>
      </c>
      <c r="Q14" s="84">
        <v>10</v>
      </c>
      <c r="R14" s="174" t="str">
        <f t="shared" si="12"/>
        <v/>
      </c>
      <c r="S14" s="176" t="str">
        <f t="shared" si="13"/>
        <v/>
      </c>
      <c r="T14" s="76" t="str">
        <f t="shared" si="28"/>
        <v/>
      </c>
      <c r="U14" s="76" t="str">
        <f t="shared" si="14"/>
        <v/>
      </c>
      <c r="V14" s="76" t="str">
        <f t="shared" si="29"/>
        <v/>
      </c>
      <c r="W14" s="76" t="str">
        <f t="shared" si="15"/>
        <v/>
      </c>
      <c r="X14" s="76" t="str">
        <f t="shared" si="16"/>
        <v/>
      </c>
      <c r="Y14" s="109" t="str">
        <f t="shared" si="17"/>
        <v/>
      </c>
      <c r="Z14" s="110" t="str">
        <f t="shared" si="18"/>
        <v/>
      </c>
      <c r="AA14" s="109" t="str">
        <f t="shared" si="19"/>
        <v/>
      </c>
      <c r="AB14" s="110" t="str">
        <f t="shared" si="20"/>
        <v/>
      </c>
      <c r="AC14" s="109" t="str">
        <f t="shared" si="21"/>
        <v/>
      </c>
      <c r="AD14" s="110" t="str">
        <f t="shared" si="22"/>
        <v/>
      </c>
      <c r="AE14" s="133" t="str">
        <f t="shared" si="23"/>
        <v/>
      </c>
    </row>
    <row r="15" spans="1:33" ht="15.95" customHeight="1">
      <c r="A15" s="67">
        <v>11</v>
      </c>
      <c r="B15" s="179" t="str">
        <f t="shared" si="0"/>
        <v/>
      </c>
      <c r="C15" s="69" t="str">
        <f t="shared" si="24"/>
        <v/>
      </c>
      <c r="D15" s="70" t="str">
        <f t="shared" si="25"/>
        <v/>
      </c>
      <c r="E15" s="70" t="str">
        <f t="shared" si="2"/>
        <v/>
      </c>
      <c r="F15" s="70" t="str">
        <f t="shared" si="26"/>
        <v/>
      </c>
      <c r="G15" s="70" t="str">
        <f t="shared" si="3"/>
        <v/>
      </c>
      <c r="H15" s="70" t="str">
        <f t="shared" si="4"/>
        <v/>
      </c>
      <c r="I15" s="102" t="str">
        <f t="shared" si="5"/>
        <v/>
      </c>
      <c r="J15" s="103" t="str">
        <f t="shared" si="6"/>
        <v/>
      </c>
      <c r="K15" s="102" t="str">
        <f t="shared" si="7"/>
        <v/>
      </c>
      <c r="L15" s="103" t="str">
        <f t="shared" si="8"/>
        <v/>
      </c>
      <c r="M15" s="102" t="str">
        <f t="shared" si="9"/>
        <v/>
      </c>
      <c r="N15" s="103" t="str">
        <f t="shared" si="10"/>
        <v/>
      </c>
      <c r="O15" s="130" t="str">
        <f t="shared" si="27"/>
        <v/>
      </c>
      <c r="Q15" s="84">
        <v>11</v>
      </c>
      <c r="R15" s="174" t="str">
        <f t="shared" si="12"/>
        <v/>
      </c>
      <c r="S15" s="176" t="str">
        <f t="shared" si="13"/>
        <v/>
      </c>
      <c r="T15" s="76" t="str">
        <f t="shared" si="28"/>
        <v/>
      </c>
      <c r="U15" s="76" t="str">
        <f t="shared" si="14"/>
        <v/>
      </c>
      <c r="V15" s="76" t="str">
        <f t="shared" si="29"/>
        <v/>
      </c>
      <c r="W15" s="76" t="str">
        <f t="shared" si="15"/>
        <v/>
      </c>
      <c r="X15" s="76" t="str">
        <f t="shared" si="16"/>
        <v/>
      </c>
      <c r="Y15" s="109" t="str">
        <f t="shared" si="17"/>
        <v/>
      </c>
      <c r="Z15" s="110" t="str">
        <f t="shared" si="18"/>
        <v/>
      </c>
      <c r="AA15" s="109" t="str">
        <f t="shared" si="19"/>
        <v/>
      </c>
      <c r="AB15" s="110" t="str">
        <f t="shared" si="20"/>
        <v/>
      </c>
      <c r="AC15" s="109" t="str">
        <f t="shared" si="21"/>
        <v/>
      </c>
      <c r="AD15" s="110" t="str">
        <f t="shared" si="22"/>
        <v/>
      </c>
      <c r="AE15" s="133" t="str">
        <f t="shared" si="23"/>
        <v/>
      </c>
    </row>
    <row r="16" spans="1:33" ht="15.95" customHeight="1">
      <c r="A16" s="67">
        <v>12</v>
      </c>
      <c r="B16" s="179" t="str">
        <f t="shared" si="0"/>
        <v/>
      </c>
      <c r="C16" s="69" t="str">
        <f t="shared" si="24"/>
        <v/>
      </c>
      <c r="D16" s="70" t="str">
        <f t="shared" si="25"/>
        <v/>
      </c>
      <c r="E16" s="70" t="str">
        <f t="shared" si="2"/>
        <v/>
      </c>
      <c r="F16" s="70" t="str">
        <f t="shared" si="26"/>
        <v/>
      </c>
      <c r="G16" s="70" t="str">
        <f t="shared" si="3"/>
        <v/>
      </c>
      <c r="H16" s="70" t="str">
        <f t="shared" si="4"/>
        <v/>
      </c>
      <c r="I16" s="102" t="str">
        <f t="shared" si="5"/>
        <v/>
      </c>
      <c r="J16" s="103" t="str">
        <f t="shared" si="6"/>
        <v/>
      </c>
      <c r="K16" s="102" t="str">
        <f t="shared" si="7"/>
        <v/>
      </c>
      <c r="L16" s="103" t="str">
        <f t="shared" si="8"/>
        <v/>
      </c>
      <c r="M16" s="102" t="str">
        <f t="shared" si="9"/>
        <v/>
      </c>
      <c r="N16" s="103" t="str">
        <f t="shared" si="10"/>
        <v/>
      </c>
      <c r="O16" s="130" t="str">
        <f t="shared" si="27"/>
        <v/>
      </c>
      <c r="Q16" s="84">
        <v>12</v>
      </c>
      <c r="R16" s="174" t="str">
        <f t="shared" si="12"/>
        <v/>
      </c>
      <c r="S16" s="176" t="str">
        <f t="shared" si="13"/>
        <v/>
      </c>
      <c r="T16" s="76" t="str">
        <f t="shared" si="28"/>
        <v/>
      </c>
      <c r="U16" s="76" t="str">
        <f t="shared" si="14"/>
        <v/>
      </c>
      <c r="V16" s="76" t="str">
        <f t="shared" si="29"/>
        <v/>
      </c>
      <c r="W16" s="76" t="str">
        <f t="shared" si="15"/>
        <v/>
      </c>
      <c r="X16" s="76" t="str">
        <f t="shared" si="16"/>
        <v/>
      </c>
      <c r="Y16" s="109" t="str">
        <f t="shared" si="17"/>
        <v/>
      </c>
      <c r="Z16" s="110" t="str">
        <f t="shared" si="18"/>
        <v/>
      </c>
      <c r="AA16" s="109" t="str">
        <f t="shared" si="19"/>
        <v/>
      </c>
      <c r="AB16" s="110" t="str">
        <f t="shared" si="20"/>
        <v/>
      </c>
      <c r="AC16" s="109" t="str">
        <f t="shared" si="21"/>
        <v/>
      </c>
      <c r="AD16" s="110" t="str">
        <f t="shared" si="22"/>
        <v/>
      </c>
      <c r="AE16" s="133" t="str">
        <f t="shared" si="23"/>
        <v/>
      </c>
    </row>
    <row r="17" spans="1:31" ht="15.95" customHeight="1">
      <c r="A17" s="67">
        <v>13</v>
      </c>
      <c r="B17" s="179" t="str">
        <f t="shared" si="0"/>
        <v/>
      </c>
      <c r="C17" s="69" t="str">
        <f t="shared" si="24"/>
        <v/>
      </c>
      <c r="D17" s="70" t="str">
        <f t="shared" si="25"/>
        <v/>
      </c>
      <c r="E17" s="70" t="str">
        <f t="shared" si="2"/>
        <v/>
      </c>
      <c r="F17" s="70" t="str">
        <f t="shared" si="26"/>
        <v/>
      </c>
      <c r="G17" s="70" t="str">
        <f t="shared" si="3"/>
        <v/>
      </c>
      <c r="H17" s="70" t="str">
        <f t="shared" si="4"/>
        <v/>
      </c>
      <c r="I17" s="102" t="str">
        <f t="shared" si="5"/>
        <v/>
      </c>
      <c r="J17" s="103" t="str">
        <f t="shared" si="6"/>
        <v/>
      </c>
      <c r="K17" s="102" t="str">
        <f t="shared" si="7"/>
        <v/>
      </c>
      <c r="L17" s="103" t="str">
        <f t="shared" si="8"/>
        <v/>
      </c>
      <c r="M17" s="102" t="str">
        <f t="shared" si="9"/>
        <v/>
      </c>
      <c r="N17" s="103" t="str">
        <f t="shared" si="10"/>
        <v/>
      </c>
      <c r="O17" s="130" t="str">
        <f t="shared" si="27"/>
        <v/>
      </c>
      <c r="Q17" s="84">
        <v>13</v>
      </c>
      <c r="R17" s="174" t="str">
        <f t="shared" si="12"/>
        <v/>
      </c>
      <c r="S17" s="176" t="str">
        <f t="shared" si="13"/>
        <v/>
      </c>
      <c r="T17" s="76" t="str">
        <f t="shared" si="28"/>
        <v/>
      </c>
      <c r="U17" s="76" t="str">
        <f t="shared" si="14"/>
        <v/>
      </c>
      <c r="V17" s="76" t="str">
        <f t="shared" si="29"/>
        <v/>
      </c>
      <c r="W17" s="76" t="str">
        <f t="shared" si="15"/>
        <v/>
      </c>
      <c r="X17" s="76" t="str">
        <f t="shared" si="16"/>
        <v/>
      </c>
      <c r="Y17" s="109" t="str">
        <f t="shared" si="17"/>
        <v/>
      </c>
      <c r="Z17" s="110" t="str">
        <f t="shared" si="18"/>
        <v/>
      </c>
      <c r="AA17" s="109" t="str">
        <f t="shared" si="19"/>
        <v/>
      </c>
      <c r="AB17" s="110" t="str">
        <f t="shared" si="20"/>
        <v/>
      </c>
      <c r="AC17" s="109" t="str">
        <f t="shared" si="21"/>
        <v/>
      </c>
      <c r="AD17" s="110" t="str">
        <f t="shared" si="22"/>
        <v/>
      </c>
      <c r="AE17" s="133" t="str">
        <f t="shared" si="23"/>
        <v/>
      </c>
    </row>
    <row r="18" spans="1:31" ht="15.95" customHeight="1">
      <c r="A18" s="67">
        <v>14</v>
      </c>
      <c r="B18" s="179" t="str">
        <f t="shared" si="0"/>
        <v/>
      </c>
      <c r="C18" s="69" t="str">
        <f t="shared" si="24"/>
        <v/>
      </c>
      <c r="D18" s="70" t="str">
        <f t="shared" si="25"/>
        <v/>
      </c>
      <c r="E18" s="70" t="str">
        <f t="shared" si="2"/>
        <v/>
      </c>
      <c r="F18" s="70" t="str">
        <f t="shared" si="26"/>
        <v/>
      </c>
      <c r="G18" s="70" t="str">
        <f t="shared" si="3"/>
        <v/>
      </c>
      <c r="H18" s="70" t="str">
        <f t="shared" si="4"/>
        <v/>
      </c>
      <c r="I18" s="102" t="str">
        <f t="shared" si="5"/>
        <v/>
      </c>
      <c r="J18" s="103" t="str">
        <f t="shared" si="6"/>
        <v/>
      </c>
      <c r="K18" s="102" t="str">
        <f t="shared" si="7"/>
        <v/>
      </c>
      <c r="L18" s="103" t="str">
        <f t="shared" si="8"/>
        <v/>
      </c>
      <c r="M18" s="102" t="str">
        <f t="shared" si="9"/>
        <v/>
      </c>
      <c r="N18" s="103" t="str">
        <f t="shared" si="10"/>
        <v/>
      </c>
      <c r="O18" s="130" t="str">
        <f t="shared" si="27"/>
        <v/>
      </c>
      <c r="Q18" s="84">
        <v>14</v>
      </c>
      <c r="R18" s="174" t="str">
        <f t="shared" si="12"/>
        <v/>
      </c>
      <c r="S18" s="176" t="str">
        <f t="shared" si="13"/>
        <v/>
      </c>
      <c r="T18" s="76" t="str">
        <f t="shared" si="28"/>
        <v/>
      </c>
      <c r="U18" s="76" t="str">
        <f t="shared" si="14"/>
        <v/>
      </c>
      <c r="V18" s="76" t="str">
        <f t="shared" si="29"/>
        <v/>
      </c>
      <c r="W18" s="76" t="str">
        <f t="shared" si="15"/>
        <v/>
      </c>
      <c r="X18" s="76" t="str">
        <f t="shared" si="16"/>
        <v/>
      </c>
      <c r="Y18" s="109" t="str">
        <f t="shared" si="17"/>
        <v/>
      </c>
      <c r="Z18" s="110" t="str">
        <f t="shared" si="18"/>
        <v/>
      </c>
      <c r="AA18" s="109" t="str">
        <f t="shared" si="19"/>
        <v/>
      </c>
      <c r="AB18" s="110" t="str">
        <f t="shared" si="20"/>
        <v/>
      </c>
      <c r="AC18" s="109" t="str">
        <f t="shared" si="21"/>
        <v/>
      </c>
      <c r="AD18" s="110" t="str">
        <f t="shared" si="22"/>
        <v/>
      </c>
      <c r="AE18" s="133" t="str">
        <f t="shared" si="23"/>
        <v/>
      </c>
    </row>
    <row r="19" spans="1:31" ht="15.95" customHeight="1">
      <c r="A19" s="67">
        <v>15</v>
      </c>
      <c r="B19" s="179" t="str">
        <f t="shared" si="0"/>
        <v/>
      </c>
      <c r="C19" s="69" t="str">
        <f t="shared" si="24"/>
        <v/>
      </c>
      <c r="D19" s="70" t="str">
        <f t="shared" si="25"/>
        <v/>
      </c>
      <c r="E19" s="70" t="str">
        <f t="shared" si="2"/>
        <v/>
      </c>
      <c r="F19" s="70" t="str">
        <f t="shared" si="26"/>
        <v/>
      </c>
      <c r="G19" s="70" t="str">
        <f t="shared" si="3"/>
        <v/>
      </c>
      <c r="H19" s="70" t="str">
        <f t="shared" si="4"/>
        <v/>
      </c>
      <c r="I19" s="102" t="str">
        <f t="shared" si="5"/>
        <v/>
      </c>
      <c r="J19" s="103" t="str">
        <f t="shared" si="6"/>
        <v/>
      </c>
      <c r="K19" s="102" t="str">
        <f t="shared" si="7"/>
        <v/>
      </c>
      <c r="L19" s="103" t="str">
        <f t="shared" si="8"/>
        <v/>
      </c>
      <c r="M19" s="102" t="str">
        <f t="shared" si="9"/>
        <v/>
      </c>
      <c r="N19" s="103" t="str">
        <f t="shared" si="10"/>
        <v/>
      </c>
      <c r="O19" s="130" t="str">
        <f t="shared" si="27"/>
        <v/>
      </c>
      <c r="Q19" s="84">
        <v>15</v>
      </c>
      <c r="R19" s="174" t="str">
        <f t="shared" si="12"/>
        <v/>
      </c>
      <c r="S19" s="176" t="str">
        <f t="shared" si="13"/>
        <v/>
      </c>
      <c r="T19" s="76" t="str">
        <f t="shared" si="28"/>
        <v/>
      </c>
      <c r="U19" s="76" t="str">
        <f t="shared" si="14"/>
        <v/>
      </c>
      <c r="V19" s="76" t="str">
        <f t="shared" si="29"/>
        <v/>
      </c>
      <c r="W19" s="76" t="str">
        <f t="shared" si="15"/>
        <v/>
      </c>
      <c r="X19" s="76" t="str">
        <f t="shared" si="16"/>
        <v/>
      </c>
      <c r="Y19" s="109" t="str">
        <f t="shared" si="17"/>
        <v/>
      </c>
      <c r="Z19" s="110" t="str">
        <f t="shared" si="18"/>
        <v/>
      </c>
      <c r="AA19" s="109" t="str">
        <f t="shared" si="19"/>
        <v/>
      </c>
      <c r="AB19" s="110" t="str">
        <f t="shared" si="20"/>
        <v/>
      </c>
      <c r="AC19" s="109" t="str">
        <f t="shared" si="21"/>
        <v/>
      </c>
      <c r="AD19" s="110" t="str">
        <f t="shared" si="22"/>
        <v/>
      </c>
      <c r="AE19" s="133" t="str">
        <f t="shared" si="23"/>
        <v/>
      </c>
    </row>
    <row r="20" spans="1:31" ht="15.95" customHeight="1">
      <c r="A20" s="67">
        <v>16</v>
      </c>
      <c r="B20" s="179" t="str">
        <f t="shared" si="0"/>
        <v/>
      </c>
      <c r="C20" s="69" t="str">
        <f t="shared" si="24"/>
        <v/>
      </c>
      <c r="D20" s="70" t="str">
        <f t="shared" si="25"/>
        <v/>
      </c>
      <c r="E20" s="70" t="str">
        <f t="shared" si="2"/>
        <v/>
      </c>
      <c r="F20" s="70" t="str">
        <f t="shared" si="26"/>
        <v/>
      </c>
      <c r="G20" s="70" t="str">
        <f t="shared" si="3"/>
        <v/>
      </c>
      <c r="H20" s="70" t="str">
        <f t="shared" si="4"/>
        <v/>
      </c>
      <c r="I20" s="102" t="str">
        <f t="shared" si="5"/>
        <v/>
      </c>
      <c r="J20" s="103" t="str">
        <f t="shared" si="6"/>
        <v/>
      </c>
      <c r="K20" s="102" t="str">
        <f t="shared" si="7"/>
        <v/>
      </c>
      <c r="L20" s="103" t="str">
        <f t="shared" si="8"/>
        <v/>
      </c>
      <c r="M20" s="102" t="str">
        <f t="shared" si="9"/>
        <v/>
      </c>
      <c r="N20" s="103" t="str">
        <f t="shared" si="10"/>
        <v/>
      </c>
      <c r="O20" s="130" t="str">
        <f t="shared" si="27"/>
        <v/>
      </c>
      <c r="Q20" s="84">
        <v>16</v>
      </c>
      <c r="R20" s="174" t="str">
        <f t="shared" si="12"/>
        <v/>
      </c>
      <c r="S20" s="176" t="str">
        <f t="shared" si="13"/>
        <v/>
      </c>
      <c r="T20" s="76" t="str">
        <f t="shared" si="28"/>
        <v/>
      </c>
      <c r="U20" s="76" t="str">
        <f t="shared" si="14"/>
        <v/>
      </c>
      <c r="V20" s="76" t="str">
        <f t="shared" si="29"/>
        <v/>
      </c>
      <c r="W20" s="76" t="str">
        <f t="shared" si="15"/>
        <v/>
      </c>
      <c r="X20" s="76" t="str">
        <f t="shared" si="16"/>
        <v/>
      </c>
      <c r="Y20" s="109" t="str">
        <f t="shared" si="17"/>
        <v/>
      </c>
      <c r="Z20" s="110" t="str">
        <f t="shared" si="18"/>
        <v/>
      </c>
      <c r="AA20" s="109" t="str">
        <f t="shared" si="19"/>
        <v/>
      </c>
      <c r="AB20" s="110" t="str">
        <f t="shared" si="20"/>
        <v/>
      </c>
      <c r="AC20" s="109" t="str">
        <f t="shared" si="21"/>
        <v/>
      </c>
      <c r="AD20" s="110" t="str">
        <f t="shared" si="22"/>
        <v/>
      </c>
      <c r="AE20" s="133" t="str">
        <f t="shared" si="23"/>
        <v/>
      </c>
    </row>
    <row r="21" spans="1:31" ht="15.95" customHeight="1">
      <c r="A21" s="67">
        <v>17</v>
      </c>
      <c r="B21" s="179" t="str">
        <f t="shared" si="0"/>
        <v/>
      </c>
      <c r="C21" s="69" t="str">
        <f t="shared" si="24"/>
        <v/>
      </c>
      <c r="D21" s="70" t="str">
        <f t="shared" si="25"/>
        <v/>
      </c>
      <c r="E21" s="70" t="str">
        <f t="shared" si="2"/>
        <v/>
      </c>
      <c r="F21" s="70" t="str">
        <f t="shared" si="26"/>
        <v/>
      </c>
      <c r="G21" s="70" t="str">
        <f t="shared" si="3"/>
        <v/>
      </c>
      <c r="H21" s="70" t="str">
        <f t="shared" si="4"/>
        <v/>
      </c>
      <c r="I21" s="102" t="str">
        <f t="shared" si="5"/>
        <v/>
      </c>
      <c r="J21" s="103" t="str">
        <f t="shared" si="6"/>
        <v/>
      </c>
      <c r="K21" s="102" t="str">
        <f t="shared" si="7"/>
        <v/>
      </c>
      <c r="L21" s="103" t="str">
        <f t="shared" si="8"/>
        <v/>
      </c>
      <c r="M21" s="102" t="str">
        <f t="shared" si="9"/>
        <v/>
      </c>
      <c r="N21" s="103" t="str">
        <f t="shared" si="10"/>
        <v/>
      </c>
      <c r="O21" s="130" t="str">
        <f t="shared" si="27"/>
        <v/>
      </c>
      <c r="Q21" s="84">
        <v>17</v>
      </c>
      <c r="R21" s="174" t="str">
        <f t="shared" si="12"/>
        <v/>
      </c>
      <c r="S21" s="176" t="str">
        <f t="shared" si="13"/>
        <v/>
      </c>
      <c r="T21" s="76" t="str">
        <f t="shared" si="28"/>
        <v/>
      </c>
      <c r="U21" s="76" t="str">
        <f t="shared" si="14"/>
        <v/>
      </c>
      <c r="V21" s="76" t="str">
        <f t="shared" si="29"/>
        <v/>
      </c>
      <c r="W21" s="76" t="str">
        <f t="shared" si="15"/>
        <v/>
      </c>
      <c r="X21" s="76" t="str">
        <f t="shared" si="16"/>
        <v/>
      </c>
      <c r="Y21" s="109" t="str">
        <f t="shared" si="17"/>
        <v/>
      </c>
      <c r="Z21" s="110" t="str">
        <f t="shared" si="18"/>
        <v/>
      </c>
      <c r="AA21" s="109" t="str">
        <f t="shared" si="19"/>
        <v/>
      </c>
      <c r="AB21" s="110" t="str">
        <f t="shared" si="20"/>
        <v/>
      </c>
      <c r="AC21" s="109" t="str">
        <f t="shared" si="21"/>
        <v/>
      </c>
      <c r="AD21" s="110" t="str">
        <f t="shared" si="22"/>
        <v/>
      </c>
      <c r="AE21" s="133" t="str">
        <f t="shared" si="23"/>
        <v/>
      </c>
    </row>
    <row r="22" spans="1:31" ht="15.95" customHeight="1">
      <c r="A22" s="67">
        <v>18</v>
      </c>
      <c r="B22" s="179" t="str">
        <f t="shared" si="0"/>
        <v/>
      </c>
      <c r="C22" s="69" t="str">
        <f t="shared" si="24"/>
        <v/>
      </c>
      <c r="D22" s="70" t="str">
        <f t="shared" si="25"/>
        <v/>
      </c>
      <c r="E22" s="70" t="str">
        <f t="shared" si="2"/>
        <v/>
      </c>
      <c r="F22" s="70" t="str">
        <f t="shared" si="26"/>
        <v/>
      </c>
      <c r="G22" s="70" t="str">
        <f t="shared" si="3"/>
        <v/>
      </c>
      <c r="H22" s="70" t="str">
        <f t="shared" si="4"/>
        <v/>
      </c>
      <c r="I22" s="102" t="str">
        <f t="shared" si="5"/>
        <v/>
      </c>
      <c r="J22" s="103" t="str">
        <f t="shared" si="6"/>
        <v/>
      </c>
      <c r="K22" s="102" t="str">
        <f t="shared" si="7"/>
        <v/>
      </c>
      <c r="L22" s="103" t="str">
        <f t="shared" si="8"/>
        <v/>
      </c>
      <c r="M22" s="102" t="str">
        <f t="shared" si="9"/>
        <v/>
      </c>
      <c r="N22" s="103" t="str">
        <f t="shared" si="10"/>
        <v/>
      </c>
      <c r="O22" s="130" t="str">
        <f t="shared" si="27"/>
        <v/>
      </c>
      <c r="Q22" s="84">
        <v>18</v>
      </c>
      <c r="R22" s="174" t="str">
        <f t="shared" si="12"/>
        <v/>
      </c>
      <c r="S22" s="176" t="str">
        <f t="shared" si="13"/>
        <v/>
      </c>
      <c r="T22" s="76" t="str">
        <f t="shared" si="28"/>
        <v/>
      </c>
      <c r="U22" s="76" t="str">
        <f t="shared" si="14"/>
        <v/>
      </c>
      <c r="V22" s="76" t="str">
        <f t="shared" si="29"/>
        <v/>
      </c>
      <c r="W22" s="76" t="str">
        <f t="shared" si="15"/>
        <v/>
      </c>
      <c r="X22" s="76" t="str">
        <f t="shared" si="16"/>
        <v/>
      </c>
      <c r="Y22" s="109" t="str">
        <f t="shared" si="17"/>
        <v/>
      </c>
      <c r="Z22" s="110" t="str">
        <f t="shared" si="18"/>
        <v/>
      </c>
      <c r="AA22" s="109" t="str">
        <f t="shared" si="19"/>
        <v/>
      </c>
      <c r="AB22" s="110" t="str">
        <f t="shared" si="20"/>
        <v/>
      </c>
      <c r="AC22" s="109" t="str">
        <f t="shared" si="21"/>
        <v/>
      </c>
      <c r="AD22" s="110" t="str">
        <f t="shared" si="22"/>
        <v/>
      </c>
      <c r="AE22" s="133" t="str">
        <f t="shared" si="23"/>
        <v/>
      </c>
    </row>
    <row r="23" spans="1:31" ht="15.95" customHeight="1">
      <c r="A23" s="67">
        <v>19</v>
      </c>
      <c r="B23" s="179" t="str">
        <f t="shared" si="0"/>
        <v/>
      </c>
      <c r="C23" s="69" t="str">
        <f t="shared" si="24"/>
        <v/>
      </c>
      <c r="D23" s="70" t="str">
        <f t="shared" si="25"/>
        <v/>
      </c>
      <c r="E23" s="70" t="str">
        <f t="shared" si="2"/>
        <v/>
      </c>
      <c r="F23" s="70" t="str">
        <f t="shared" si="26"/>
        <v/>
      </c>
      <c r="G23" s="70" t="str">
        <f t="shared" si="3"/>
        <v/>
      </c>
      <c r="H23" s="70" t="str">
        <f t="shared" si="4"/>
        <v/>
      </c>
      <c r="I23" s="102" t="str">
        <f t="shared" si="5"/>
        <v/>
      </c>
      <c r="J23" s="103" t="str">
        <f t="shared" si="6"/>
        <v/>
      </c>
      <c r="K23" s="102" t="str">
        <f t="shared" si="7"/>
        <v/>
      </c>
      <c r="L23" s="103" t="str">
        <f t="shared" si="8"/>
        <v/>
      </c>
      <c r="M23" s="102" t="str">
        <f t="shared" si="9"/>
        <v/>
      </c>
      <c r="N23" s="103" t="str">
        <f t="shared" si="10"/>
        <v/>
      </c>
      <c r="O23" s="130" t="str">
        <f t="shared" si="27"/>
        <v/>
      </c>
      <c r="Q23" s="84">
        <v>19</v>
      </c>
      <c r="R23" s="174" t="str">
        <f t="shared" si="12"/>
        <v/>
      </c>
      <c r="S23" s="176" t="str">
        <f t="shared" si="13"/>
        <v/>
      </c>
      <c r="T23" s="76" t="str">
        <f t="shared" si="28"/>
        <v/>
      </c>
      <c r="U23" s="76" t="str">
        <f t="shared" si="14"/>
        <v/>
      </c>
      <c r="V23" s="76" t="str">
        <f t="shared" si="29"/>
        <v/>
      </c>
      <c r="W23" s="76" t="str">
        <f t="shared" si="15"/>
        <v/>
      </c>
      <c r="X23" s="76" t="str">
        <f t="shared" si="16"/>
        <v/>
      </c>
      <c r="Y23" s="109" t="str">
        <f t="shared" si="17"/>
        <v/>
      </c>
      <c r="Z23" s="110" t="str">
        <f t="shared" si="18"/>
        <v/>
      </c>
      <c r="AA23" s="109" t="str">
        <f t="shared" si="19"/>
        <v/>
      </c>
      <c r="AB23" s="110" t="str">
        <f t="shared" si="20"/>
        <v/>
      </c>
      <c r="AC23" s="109" t="str">
        <f t="shared" si="21"/>
        <v/>
      </c>
      <c r="AD23" s="110" t="str">
        <f t="shared" si="22"/>
        <v/>
      </c>
      <c r="AE23" s="133" t="str">
        <f t="shared" si="23"/>
        <v/>
      </c>
    </row>
    <row r="24" spans="1:31" ht="15.95" customHeight="1">
      <c r="A24" s="67">
        <v>20</v>
      </c>
      <c r="B24" s="179" t="str">
        <f t="shared" si="0"/>
        <v/>
      </c>
      <c r="C24" s="69" t="str">
        <f t="shared" si="24"/>
        <v/>
      </c>
      <c r="D24" s="70" t="str">
        <f t="shared" si="25"/>
        <v/>
      </c>
      <c r="E24" s="70" t="str">
        <f t="shared" si="2"/>
        <v/>
      </c>
      <c r="F24" s="70" t="str">
        <f t="shared" si="26"/>
        <v/>
      </c>
      <c r="G24" s="70" t="str">
        <f t="shared" si="3"/>
        <v/>
      </c>
      <c r="H24" s="70" t="str">
        <f t="shared" si="4"/>
        <v/>
      </c>
      <c r="I24" s="102" t="str">
        <f t="shared" si="5"/>
        <v/>
      </c>
      <c r="J24" s="103" t="str">
        <f t="shared" si="6"/>
        <v/>
      </c>
      <c r="K24" s="102" t="str">
        <f t="shared" si="7"/>
        <v/>
      </c>
      <c r="L24" s="103" t="str">
        <f t="shared" si="8"/>
        <v/>
      </c>
      <c r="M24" s="102" t="str">
        <f t="shared" si="9"/>
        <v/>
      </c>
      <c r="N24" s="103" t="str">
        <f t="shared" si="10"/>
        <v/>
      </c>
      <c r="O24" s="130" t="str">
        <f t="shared" si="27"/>
        <v/>
      </c>
      <c r="Q24" s="84">
        <v>20</v>
      </c>
      <c r="R24" s="174" t="str">
        <f t="shared" si="12"/>
        <v/>
      </c>
      <c r="S24" s="176" t="str">
        <f t="shared" si="13"/>
        <v/>
      </c>
      <c r="T24" s="76" t="str">
        <f t="shared" si="28"/>
        <v/>
      </c>
      <c r="U24" s="76" t="str">
        <f t="shared" si="14"/>
        <v/>
      </c>
      <c r="V24" s="76" t="str">
        <f t="shared" si="29"/>
        <v/>
      </c>
      <c r="W24" s="76" t="str">
        <f t="shared" si="15"/>
        <v/>
      </c>
      <c r="X24" s="76" t="str">
        <f t="shared" si="16"/>
        <v/>
      </c>
      <c r="Y24" s="109" t="str">
        <f t="shared" si="17"/>
        <v/>
      </c>
      <c r="Z24" s="110" t="str">
        <f t="shared" si="18"/>
        <v/>
      </c>
      <c r="AA24" s="109" t="str">
        <f t="shared" si="19"/>
        <v/>
      </c>
      <c r="AB24" s="110" t="str">
        <f t="shared" si="20"/>
        <v/>
      </c>
      <c r="AC24" s="109" t="str">
        <f t="shared" si="21"/>
        <v/>
      </c>
      <c r="AD24" s="110" t="str">
        <f t="shared" si="22"/>
        <v/>
      </c>
      <c r="AE24" s="133" t="str">
        <f t="shared" si="23"/>
        <v/>
      </c>
    </row>
    <row r="25" spans="1:31" ht="15.95" customHeight="1">
      <c r="A25" s="67">
        <v>21</v>
      </c>
      <c r="B25" s="179" t="str">
        <f t="shared" si="0"/>
        <v/>
      </c>
      <c r="C25" s="69" t="str">
        <f t="shared" si="24"/>
        <v/>
      </c>
      <c r="D25" s="70" t="str">
        <f t="shared" si="25"/>
        <v/>
      </c>
      <c r="E25" s="70" t="str">
        <f t="shared" si="2"/>
        <v/>
      </c>
      <c r="F25" s="70" t="str">
        <f t="shared" si="26"/>
        <v/>
      </c>
      <c r="G25" s="70" t="str">
        <f t="shared" si="3"/>
        <v/>
      </c>
      <c r="H25" s="70" t="str">
        <f t="shared" si="4"/>
        <v/>
      </c>
      <c r="I25" s="102" t="str">
        <f t="shared" si="5"/>
        <v/>
      </c>
      <c r="J25" s="103" t="str">
        <f t="shared" si="6"/>
        <v/>
      </c>
      <c r="K25" s="102" t="str">
        <f t="shared" si="7"/>
        <v/>
      </c>
      <c r="L25" s="103" t="str">
        <f t="shared" si="8"/>
        <v/>
      </c>
      <c r="M25" s="102" t="str">
        <f t="shared" si="9"/>
        <v/>
      </c>
      <c r="N25" s="103" t="str">
        <f t="shared" si="10"/>
        <v/>
      </c>
      <c r="O25" s="130" t="str">
        <f t="shared" si="27"/>
        <v/>
      </c>
      <c r="Q25" s="84">
        <v>21</v>
      </c>
      <c r="R25" s="174" t="str">
        <f t="shared" si="12"/>
        <v/>
      </c>
      <c r="S25" s="176" t="str">
        <f t="shared" si="13"/>
        <v/>
      </c>
      <c r="T25" s="76" t="str">
        <f t="shared" si="28"/>
        <v/>
      </c>
      <c r="U25" s="76" t="str">
        <f t="shared" si="14"/>
        <v/>
      </c>
      <c r="V25" s="76" t="str">
        <f t="shared" si="29"/>
        <v/>
      </c>
      <c r="W25" s="76" t="str">
        <f t="shared" si="15"/>
        <v/>
      </c>
      <c r="X25" s="76" t="str">
        <f t="shared" si="16"/>
        <v/>
      </c>
      <c r="Y25" s="109" t="str">
        <f t="shared" si="17"/>
        <v/>
      </c>
      <c r="Z25" s="110" t="str">
        <f t="shared" si="18"/>
        <v/>
      </c>
      <c r="AA25" s="109" t="str">
        <f t="shared" si="19"/>
        <v/>
      </c>
      <c r="AB25" s="110" t="str">
        <f t="shared" si="20"/>
        <v/>
      </c>
      <c r="AC25" s="109" t="str">
        <f t="shared" si="21"/>
        <v/>
      </c>
      <c r="AD25" s="110" t="str">
        <f t="shared" si="22"/>
        <v/>
      </c>
      <c r="AE25" s="133" t="str">
        <f t="shared" si="23"/>
        <v/>
      </c>
    </row>
    <row r="26" spans="1:31" ht="15.95" customHeight="1">
      <c r="A26" s="67">
        <v>22</v>
      </c>
      <c r="B26" s="179" t="str">
        <f t="shared" si="0"/>
        <v/>
      </c>
      <c r="C26" s="69" t="str">
        <f t="shared" si="24"/>
        <v/>
      </c>
      <c r="D26" s="70" t="str">
        <f t="shared" si="25"/>
        <v/>
      </c>
      <c r="E26" s="70" t="str">
        <f t="shared" si="2"/>
        <v/>
      </c>
      <c r="F26" s="70" t="str">
        <f t="shared" si="26"/>
        <v/>
      </c>
      <c r="G26" s="70" t="str">
        <f t="shared" si="3"/>
        <v/>
      </c>
      <c r="H26" s="70" t="str">
        <f t="shared" si="4"/>
        <v/>
      </c>
      <c r="I26" s="102" t="str">
        <f t="shared" si="5"/>
        <v/>
      </c>
      <c r="J26" s="103" t="str">
        <f t="shared" si="6"/>
        <v/>
      </c>
      <c r="K26" s="102" t="str">
        <f t="shared" si="7"/>
        <v/>
      </c>
      <c r="L26" s="103" t="str">
        <f t="shared" si="8"/>
        <v/>
      </c>
      <c r="M26" s="102" t="str">
        <f t="shared" si="9"/>
        <v/>
      </c>
      <c r="N26" s="103" t="str">
        <f t="shared" si="10"/>
        <v/>
      </c>
      <c r="O26" s="130" t="str">
        <f t="shared" si="27"/>
        <v/>
      </c>
      <c r="Q26" s="84">
        <v>22</v>
      </c>
      <c r="R26" s="174" t="str">
        <f t="shared" si="12"/>
        <v/>
      </c>
      <c r="S26" s="176" t="str">
        <f t="shared" si="13"/>
        <v/>
      </c>
      <c r="T26" s="76" t="str">
        <f t="shared" si="28"/>
        <v/>
      </c>
      <c r="U26" s="76" t="str">
        <f t="shared" si="14"/>
        <v/>
      </c>
      <c r="V26" s="76" t="str">
        <f t="shared" si="29"/>
        <v/>
      </c>
      <c r="W26" s="76" t="str">
        <f t="shared" si="15"/>
        <v/>
      </c>
      <c r="X26" s="76" t="str">
        <f t="shared" si="16"/>
        <v/>
      </c>
      <c r="Y26" s="109" t="str">
        <f t="shared" si="17"/>
        <v/>
      </c>
      <c r="Z26" s="110" t="str">
        <f t="shared" si="18"/>
        <v/>
      </c>
      <c r="AA26" s="109" t="str">
        <f t="shared" si="19"/>
        <v/>
      </c>
      <c r="AB26" s="110" t="str">
        <f t="shared" si="20"/>
        <v/>
      </c>
      <c r="AC26" s="109" t="str">
        <f t="shared" si="21"/>
        <v/>
      </c>
      <c r="AD26" s="110" t="str">
        <f t="shared" si="22"/>
        <v/>
      </c>
      <c r="AE26" s="133" t="str">
        <f t="shared" si="23"/>
        <v/>
      </c>
    </row>
    <row r="27" spans="1:31" ht="15.95" customHeight="1">
      <c r="A27" s="67">
        <v>23</v>
      </c>
      <c r="B27" s="179" t="str">
        <f t="shared" si="0"/>
        <v/>
      </c>
      <c r="C27" s="69" t="str">
        <f t="shared" si="24"/>
        <v/>
      </c>
      <c r="D27" s="70" t="str">
        <f t="shared" si="25"/>
        <v/>
      </c>
      <c r="E27" s="70" t="str">
        <f t="shared" si="2"/>
        <v/>
      </c>
      <c r="F27" s="70" t="str">
        <f t="shared" si="26"/>
        <v/>
      </c>
      <c r="G27" s="70" t="str">
        <f t="shared" si="3"/>
        <v/>
      </c>
      <c r="H27" s="70" t="str">
        <f t="shared" si="4"/>
        <v/>
      </c>
      <c r="I27" s="102" t="str">
        <f t="shared" si="5"/>
        <v/>
      </c>
      <c r="J27" s="103" t="str">
        <f t="shared" si="6"/>
        <v/>
      </c>
      <c r="K27" s="102" t="str">
        <f t="shared" si="7"/>
        <v/>
      </c>
      <c r="L27" s="103" t="str">
        <f t="shared" si="8"/>
        <v/>
      </c>
      <c r="M27" s="102" t="str">
        <f t="shared" si="9"/>
        <v/>
      </c>
      <c r="N27" s="103" t="str">
        <f t="shared" si="10"/>
        <v/>
      </c>
      <c r="O27" s="130" t="str">
        <f t="shared" si="27"/>
        <v/>
      </c>
      <c r="Q27" s="84">
        <v>23</v>
      </c>
      <c r="R27" s="174" t="str">
        <f t="shared" si="12"/>
        <v/>
      </c>
      <c r="S27" s="176" t="str">
        <f t="shared" si="13"/>
        <v/>
      </c>
      <c r="T27" s="76" t="str">
        <f t="shared" si="28"/>
        <v/>
      </c>
      <c r="U27" s="76" t="str">
        <f t="shared" si="14"/>
        <v/>
      </c>
      <c r="V27" s="76" t="str">
        <f t="shared" si="29"/>
        <v/>
      </c>
      <c r="W27" s="76" t="str">
        <f t="shared" si="15"/>
        <v/>
      </c>
      <c r="X27" s="76" t="str">
        <f t="shared" si="16"/>
        <v/>
      </c>
      <c r="Y27" s="109" t="str">
        <f t="shared" si="17"/>
        <v/>
      </c>
      <c r="Z27" s="110" t="str">
        <f t="shared" si="18"/>
        <v/>
      </c>
      <c r="AA27" s="109" t="str">
        <f t="shared" si="19"/>
        <v/>
      </c>
      <c r="AB27" s="110" t="str">
        <f t="shared" si="20"/>
        <v/>
      </c>
      <c r="AC27" s="109" t="str">
        <f t="shared" si="21"/>
        <v/>
      </c>
      <c r="AD27" s="110" t="str">
        <f t="shared" si="22"/>
        <v/>
      </c>
      <c r="AE27" s="133" t="str">
        <f t="shared" si="23"/>
        <v/>
      </c>
    </row>
    <row r="28" spans="1:31" ht="15.95" customHeight="1">
      <c r="A28" s="67">
        <v>24</v>
      </c>
      <c r="B28" s="179" t="str">
        <f t="shared" si="0"/>
        <v/>
      </c>
      <c r="C28" s="69" t="str">
        <f t="shared" si="24"/>
        <v/>
      </c>
      <c r="D28" s="70" t="str">
        <f t="shared" si="25"/>
        <v/>
      </c>
      <c r="E28" s="70" t="str">
        <f t="shared" si="2"/>
        <v/>
      </c>
      <c r="F28" s="70" t="str">
        <f t="shared" si="26"/>
        <v/>
      </c>
      <c r="G28" s="70" t="str">
        <f t="shared" si="3"/>
        <v/>
      </c>
      <c r="H28" s="70" t="str">
        <f t="shared" si="4"/>
        <v/>
      </c>
      <c r="I28" s="102" t="str">
        <f t="shared" si="5"/>
        <v/>
      </c>
      <c r="J28" s="103" t="str">
        <f t="shared" si="6"/>
        <v/>
      </c>
      <c r="K28" s="102" t="str">
        <f t="shared" si="7"/>
        <v/>
      </c>
      <c r="L28" s="103" t="str">
        <f t="shared" si="8"/>
        <v/>
      </c>
      <c r="M28" s="102" t="str">
        <f t="shared" si="9"/>
        <v/>
      </c>
      <c r="N28" s="103" t="str">
        <f t="shared" si="10"/>
        <v/>
      </c>
      <c r="O28" s="130" t="str">
        <f t="shared" si="27"/>
        <v/>
      </c>
      <c r="Q28" s="84">
        <v>24</v>
      </c>
      <c r="R28" s="174" t="str">
        <f t="shared" si="12"/>
        <v/>
      </c>
      <c r="S28" s="176" t="str">
        <f t="shared" si="13"/>
        <v/>
      </c>
      <c r="T28" s="76" t="str">
        <f t="shared" si="28"/>
        <v/>
      </c>
      <c r="U28" s="76" t="str">
        <f t="shared" si="14"/>
        <v/>
      </c>
      <c r="V28" s="76" t="str">
        <f t="shared" si="29"/>
        <v/>
      </c>
      <c r="W28" s="76" t="str">
        <f t="shared" si="15"/>
        <v/>
      </c>
      <c r="X28" s="76" t="str">
        <f t="shared" si="16"/>
        <v/>
      </c>
      <c r="Y28" s="109" t="str">
        <f t="shared" si="17"/>
        <v/>
      </c>
      <c r="Z28" s="110" t="str">
        <f t="shared" si="18"/>
        <v/>
      </c>
      <c r="AA28" s="109" t="str">
        <f t="shared" si="19"/>
        <v/>
      </c>
      <c r="AB28" s="110" t="str">
        <f t="shared" si="20"/>
        <v/>
      </c>
      <c r="AC28" s="109" t="str">
        <f t="shared" si="21"/>
        <v/>
      </c>
      <c r="AD28" s="110" t="str">
        <f t="shared" si="22"/>
        <v/>
      </c>
      <c r="AE28" s="133" t="str">
        <f t="shared" si="23"/>
        <v/>
      </c>
    </row>
    <row r="29" spans="1:31" ht="15.95" customHeight="1">
      <c r="A29" s="67">
        <v>25</v>
      </c>
      <c r="B29" s="179" t="str">
        <f t="shared" si="0"/>
        <v/>
      </c>
      <c r="C29" s="69" t="str">
        <f t="shared" si="24"/>
        <v/>
      </c>
      <c r="D29" s="70" t="str">
        <f t="shared" si="25"/>
        <v/>
      </c>
      <c r="E29" s="70" t="str">
        <f t="shared" si="2"/>
        <v/>
      </c>
      <c r="F29" s="70" t="str">
        <f t="shared" si="26"/>
        <v/>
      </c>
      <c r="G29" s="70" t="str">
        <f t="shared" si="3"/>
        <v/>
      </c>
      <c r="H29" s="70" t="str">
        <f t="shared" si="4"/>
        <v/>
      </c>
      <c r="I29" s="102" t="str">
        <f t="shared" si="5"/>
        <v/>
      </c>
      <c r="J29" s="103" t="str">
        <f t="shared" si="6"/>
        <v/>
      </c>
      <c r="K29" s="102" t="str">
        <f t="shared" si="7"/>
        <v/>
      </c>
      <c r="L29" s="103" t="str">
        <f t="shared" si="8"/>
        <v/>
      </c>
      <c r="M29" s="102" t="str">
        <f t="shared" si="9"/>
        <v/>
      </c>
      <c r="N29" s="103" t="str">
        <f t="shared" si="10"/>
        <v/>
      </c>
      <c r="O29" s="130" t="str">
        <f t="shared" si="27"/>
        <v/>
      </c>
      <c r="Q29" s="84">
        <v>25</v>
      </c>
      <c r="R29" s="174" t="str">
        <f t="shared" si="12"/>
        <v/>
      </c>
      <c r="S29" s="176" t="str">
        <f t="shared" si="13"/>
        <v/>
      </c>
      <c r="T29" s="76" t="str">
        <f t="shared" si="28"/>
        <v/>
      </c>
      <c r="U29" s="76" t="str">
        <f t="shared" si="14"/>
        <v/>
      </c>
      <c r="V29" s="76" t="str">
        <f t="shared" si="29"/>
        <v/>
      </c>
      <c r="W29" s="76" t="str">
        <f t="shared" si="15"/>
        <v/>
      </c>
      <c r="X29" s="76" t="str">
        <f t="shared" si="16"/>
        <v/>
      </c>
      <c r="Y29" s="109" t="str">
        <f t="shared" si="17"/>
        <v/>
      </c>
      <c r="Z29" s="110" t="str">
        <f t="shared" si="18"/>
        <v/>
      </c>
      <c r="AA29" s="109" t="str">
        <f t="shared" si="19"/>
        <v/>
      </c>
      <c r="AB29" s="110" t="str">
        <f t="shared" si="20"/>
        <v/>
      </c>
      <c r="AC29" s="109" t="str">
        <f t="shared" si="21"/>
        <v/>
      </c>
      <c r="AD29" s="110" t="str">
        <f t="shared" si="22"/>
        <v/>
      </c>
      <c r="AE29" s="133" t="str">
        <f t="shared" si="23"/>
        <v/>
      </c>
    </row>
    <row r="30" spans="1:31" ht="15.95" customHeight="1">
      <c r="A30" s="67">
        <v>26</v>
      </c>
      <c r="B30" s="179" t="str">
        <f t="shared" si="0"/>
        <v/>
      </c>
      <c r="C30" s="69" t="str">
        <f t="shared" si="24"/>
        <v/>
      </c>
      <c r="D30" s="70" t="str">
        <f t="shared" si="25"/>
        <v/>
      </c>
      <c r="E30" s="70" t="str">
        <f t="shared" si="2"/>
        <v/>
      </c>
      <c r="F30" s="70" t="str">
        <f t="shared" si="26"/>
        <v/>
      </c>
      <c r="G30" s="70" t="str">
        <f t="shared" si="3"/>
        <v/>
      </c>
      <c r="H30" s="70" t="str">
        <f t="shared" si="4"/>
        <v/>
      </c>
      <c r="I30" s="102" t="str">
        <f t="shared" si="5"/>
        <v/>
      </c>
      <c r="J30" s="103" t="str">
        <f t="shared" si="6"/>
        <v/>
      </c>
      <c r="K30" s="102" t="str">
        <f t="shared" si="7"/>
        <v/>
      </c>
      <c r="L30" s="103" t="str">
        <f t="shared" si="8"/>
        <v/>
      </c>
      <c r="M30" s="102" t="str">
        <f t="shared" si="9"/>
        <v/>
      </c>
      <c r="N30" s="103" t="str">
        <f t="shared" si="10"/>
        <v/>
      </c>
      <c r="O30" s="130" t="str">
        <f t="shared" si="27"/>
        <v/>
      </c>
      <c r="Q30" s="84">
        <v>26</v>
      </c>
      <c r="R30" s="174" t="str">
        <f t="shared" si="12"/>
        <v/>
      </c>
      <c r="S30" s="176" t="str">
        <f t="shared" si="13"/>
        <v/>
      </c>
      <c r="T30" s="76" t="str">
        <f t="shared" si="28"/>
        <v/>
      </c>
      <c r="U30" s="76" t="str">
        <f t="shared" si="14"/>
        <v/>
      </c>
      <c r="V30" s="76" t="str">
        <f t="shared" si="29"/>
        <v/>
      </c>
      <c r="W30" s="76" t="str">
        <f t="shared" si="15"/>
        <v/>
      </c>
      <c r="X30" s="76" t="str">
        <f t="shared" si="16"/>
        <v/>
      </c>
      <c r="Y30" s="109" t="str">
        <f t="shared" si="17"/>
        <v/>
      </c>
      <c r="Z30" s="110" t="str">
        <f t="shared" si="18"/>
        <v/>
      </c>
      <c r="AA30" s="109" t="str">
        <f t="shared" si="19"/>
        <v/>
      </c>
      <c r="AB30" s="110" t="str">
        <f t="shared" si="20"/>
        <v/>
      </c>
      <c r="AC30" s="109" t="str">
        <f t="shared" si="21"/>
        <v/>
      </c>
      <c r="AD30" s="110" t="str">
        <f t="shared" si="22"/>
        <v/>
      </c>
      <c r="AE30" s="133" t="str">
        <f t="shared" si="23"/>
        <v/>
      </c>
    </row>
    <row r="31" spans="1:31" ht="15.95" customHeight="1">
      <c r="A31" s="67">
        <v>27</v>
      </c>
      <c r="B31" s="179" t="str">
        <f t="shared" si="0"/>
        <v/>
      </c>
      <c r="C31" s="69" t="str">
        <f t="shared" si="24"/>
        <v/>
      </c>
      <c r="D31" s="70" t="str">
        <f t="shared" si="25"/>
        <v/>
      </c>
      <c r="E31" s="70" t="str">
        <f t="shared" si="2"/>
        <v/>
      </c>
      <c r="F31" s="70" t="str">
        <f t="shared" si="26"/>
        <v/>
      </c>
      <c r="G31" s="70" t="str">
        <f t="shared" si="3"/>
        <v/>
      </c>
      <c r="H31" s="70" t="str">
        <f t="shared" si="4"/>
        <v/>
      </c>
      <c r="I31" s="102" t="str">
        <f t="shared" si="5"/>
        <v/>
      </c>
      <c r="J31" s="103" t="str">
        <f t="shared" si="6"/>
        <v/>
      </c>
      <c r="K31" s="102" t="str">
        <f t="shared" si="7"/>
        <v/>
      </c>
      <c r="L31" s="103" t="str">
        <f t="shared" si="8"/>
        <v/>
      </c>
      <c r="M31" s="102" t="str">
        <f t="shared" si="9"/>
        <v/>
      </c>
      <c r="N31" s="103" t="str">
        <f t="shared" si="10"/>
        <v/>
      </c>
      <c r="O31" s="130" t="str">
        <f t="shared" si="27"/>
        <v/>
      </c>
      <c r="Q31" s="84">
        <v>27</v>
      </c>
      <c r="R31" s="174" t="str">
        <f t="shared" si="12"/>
        <v/>
      </c>
      <c r="S31" s="176" t="str">
        <f t="shared" si="13"/>
        <v/>
      </c>
      <c r="T31" s="76" t="str">
        <f t="shared" si="28"/>
        <v/>
      </c>
      <c r="U31" s="76" t="str">
        <f t="shared" si="14"/>
        <v/>
      </c>
      <c r="V31" s="76" t="str">
        <f t="shared" si="29"/>
        <v/>
      </c>
      <c r="W31" s="76" t="str">
        <f t="shared" si="15"/>
        <v/>
      </c>
      <c r="X31" s="76" t="str">
        <f t="shared" si="16"/>
        <v/>
      </c>
      <c r="Y31" s="109" t="str">
        <f t="shared" si="17"/>
        <v/>
      </c>
      <c r="Z31" s="110" t="str">
        <f t="shared" si="18"/>
        <v/>
      </c>
      <c r="AA31" s="109" t="str">
        <f t="shared" si="19"/>
        <v/>
      </c>
      <c r="AB31" s="110" t="str">
        <f t="shared" si="20"/>
        <v/>
      </c>
      <c r="AC31" s="109" t="str">
        <f t="shared" si="21"/>
        <v/>
      </c>
      <c r="AD31" s="110" t="str">
        <f t="shared" si="22"/>
        <v/>
      </c>
      <c r="AE31" s="133" t="str">
        <f t="shared" si="23"/>
        <v/>
      </c>
    </row>
    <row r="32" spans="1:31" ht="15.95" customHeight="1">
      <c r="A32" s="67">
        <v>28</v>
      </c>
      <c r="B32" s="179" t="str">
        <f t="shared" si="0"/>
        <v/>
      </c>
      <c r="C32" s="69" t="str">
        <f t="shared" si="24"/>
        <v/>
      </c>
      <c r="D32" s="70" t="str">
        <f t="shared" si="25"/>
        <v/>
      </c>
      <c r="E32" s="70" t="str">
        <f t="shared" si="2"/>
        <v/>
      </c>
      <c r="F32" s="70" t="str">
        <f t="shared" si="26"/>
        <v/>
      </c>
      <c r="G32" s="70" t="str">
        <f t="shared" si="3"/>
        <v/>
      </c>
      <c r="H32" s="70" t="str">
        <f t="shared" si="4"/>
        <v/>
      </c>
      <c r="I32" s="102" t="str">
        <f t="shared" si="5"/>
        <v/>
      </c>
      <c r="J32" s="103" t="str">
        <f t="shared" si="6"/>
        <v/>
      </c>
      <c r="K32" s="102" t="str">
        <f t="shared" si="7"/>
        <v/>
      </c>
      <c r="L32" s="103" t="str">
        <f t="shared" si="8"/>
        <v/>
      </c>
      <c r="M32" s="102" t="str">
        <f t="shared" si="9"/>
        <v/>
      </c>
      <c r="N32" s="103" t="str">
        <f t="shared" si="10"/>
        <v/>
      </c>
      <c r="O32" s="130" t="str">
        <f t="shared" si="27"/>
        <v/>
      </c>
      <c r="Q32" s="84">
        <v>28</v>
      </c>
      <c r="R32" s="174" t="str">
        <f t="shared" si="12"/>
        <v/>
      </c>
      <c r="S32" s="176" t="str">
        <f t="shared" si="13"/>
        <v/>
      </c>
      <c r="T32" s="76" t="str">
        <f t="shared" si="28"/>
        <v/>
      </c>
      <c r="U32" s="76" t="str">
        <f t="shared" si="14"/>
        <v/>
      </c>
      <c r="V32" s="76" t="str">
        <f t="shared" si="29"/>
        <v/>
      </c>
      <c r="W32" s="76" t="str">
        <f t="shared" si="15"/>
        <v/>
      </c>
      <c r="X32" s="76" t="str">
        <f t="shared" si="16"/>
        <v/>
      </c>
      <c r="Y32" s="109" t="str">
        <f t="shared" si="17"/>
        <v/>
      </c>
      <c r="Z32" s="110" t="str">
        <f t="shared" si="18"/>
        <v/>
      </c>
      <c r="AA32" s="109" t="str">
        <f t="shared" si="19"/>
        <v/>
      </c>
      <c r="AB32" s="110" t="str">
        <f t="shared" si="20"/>
        <v/>
      </c>
      <c r="AC32" s="109" t="str">
        <f t="shared" si="21"/>
        <v/>
      </c>
      <c r="AD32" s="110" t="str">
        <f t="shared" si="22"/>
        <v/>
      </c>
      <c r="AE32" s="133" t="str">
        <f t="shared" si="23"/>
        <v/>
      </c>
    </row>
    <row r="33" spans="1:31" ht="15.95" customHeight="1">
      <c r="A33" s="67">
        <v>29</v>
      </c>
      <c r="B33" s="179" t="str">
        <f t="shared" si="0"/>
        <v/>
      </c>
      <c r="C33" s="69" t="str">
        <f t="shared" si="24"/>
        <v/>
      </c>
      <c r="D33" s="70" t="str">
        <f t="shared" si="25"/>
        <v/>
      </c>
      <c r="E33" s="70" t="str">
        <f t="shared" si="2"/>
        <v/>
      </c>
      <c r="F33" s="70" t="str">
        <f t="shared" si="26"/>
        <v/>
      </c>
      <c r="G33" s="70" t="str">
        <f t="shared" si="3"/>
        <v/>
      </c>
      <c r="H33" s="70" t="str">
        <f t="shared" si="4"/>
        <v/>
      </c>
      <c r="I33" s="102" t="str">
        <f t="shared" si="5"/>
        <v/>
      </c>
      <c r="J33" s="103" t="str">
        <f t="shared" si="6"/>
        <v/>
      </c>
      <c r="K33" s="102" t="str">
        <f t="shared" si="7"/>
        <v/>
      </c>
      <c r="L33" s="103" t="str">
        <f t="shared" si="8"/>
        <v/>
      </c>
      <c r="M33" s="102" t="str">
        <f t="shared" si="9"/>
        <v/>
      </c>
      <c r="N33" s="103" t="str">
        <f t="shared" si="10"/>
        <v/>
      </c>
      <c r="O33" s="130" t="str">
        <f t="shared" si="27"/>
        <v/>
      </c>
      <c r="Q33" s="84">
        <v>29</v>
      </c>
      <c r="R33" s="174" t="str">
        <f t="shared" si="12"/>
        <v/>
      </c>
      <c r="S33" s="176" t="str">
        <f t="shared" si="13"/>
        <v/>
      </c>
      <c r="T33" s="76" t="str">
        <f t="shared" si="28"/>
        <v/>
      </c>
      <c r="U33" s="76" t="str">
        <f t="shared" si="14"/>
        <v/>
      </c>
      <c r="V33" s="76" t="str">
        <f t="shared" si="29"/>
        <v/>
      </c>
      <c r="W33" s="76" t="str">
        <f t="shared" si="15"/>
        <v/>
      </c>
      <c r="X33" s="76" t="str">
        <f t="shared" si="16"/>
        <v/>
      </c>
      <c r="Y33" s="109" t="str">
        <f t="shared" si="17"/>
        <v/>
      </c>
      <c r="Z33" s="110" t="str">
        <f t="shared" si="18"/>
        <v/>
      </c>
      <c r="AA33" s="109" t="str">
        <f t="shared" si="19"/>
        <v/>
      </c>
      <c r="AB33" s="110" t="str">
        <f t="shared" si="20"/>
        <v/>
      </c>
      <c r="AC33" s="109" t="str">
        <f t="shared" si="21"/>
        <v/>
      </c>
      <c r="AD33" s="110" t="str">
        <f t="shared" si="22"/>
        <v/>
      </c>
      <c r="AE33" s="133" t="str">
        <f t="shared" si="23"/>
        <v/>
      </c>
    </row>
    <row r="34" spans="1:31" ht="15.95" customHeight="1">
      <c r="A34" s="67">
        <v>30</v>
      </c>
      <c r="B34" s="179" t="str">
        <f t="shared" si="0"/>
        <v/>
      </c>
      <c r="C34" s="69" t="str">
        <f t="shared" si="24"/>
        <v/>
      </c>
      <c r="D34" s="70" t="str">
        <f t="shared" si="25"/>
        <v/>
      </c>
      <c r="E34" s="70" t="str">
        <f t="shared" si="2"/>
        <v/>
      </c>
      <c r="F34" s="70" t="str">
        <f t="shared" si="26"/>
        <v/>
      </c>
      <c r="G34" s="70" t="str">
        <f t="shared" si="3"/>
        <v/>
      </c>
      <c r="H34" s="70" t="str">
        <f t="shared" si="4"/>
        <v/>
      </c>
      <c r="I34" s="102" t="str">
        <f t="shared" si="5"/>
        <v/>
      </c>
      <c r="J34" s="103" t="str">
        <f t="shared" si="6"/>
        <v/>
      </c>
      <c r="K34" s="102" t="str">
        <f t="shared" si="7"/>
        <v/>
      </c>
      <c r="L34" s="103" t="str">
        <f t="shared" si="8"/>
        <v/>
      </c>
      <c r="M34" s="102" t="str">
        <f t="shared" si="9"/>
        <v/>
      </c>
      <c r="N34" s="103" t="str">
        <f t="shared" si="10"/>
        <v/>
      </c>
      <c r="O34" s="130" t="str">
        <f t="shared" si="27"/>
        <v/>
      </c>
      <c r="Q34" s="84">
        <v>30</v>
      </c>
      <c r="R34" s="174" t="str">
        <f t="shared" si="12"/>
        <v/>
      </c>
      <c r="S34" s="176" t="str">
        <f t="shared" si="13"/>
        <v/>
      </c>
      <c r="T34" s="76" t="str">
        <f t="shared" si="28"/>
        <v/>
      </c>
      <c r="U34" s="76" t="str">
        <f t="shared" si="14"/>
        <v/>
      </c>
      <c r="V34" s="76" t="str">
        <f t="shared" si="29"/>
        <v/>
      </c>
      <c r="W34" s="76" t="str">
        <f t="shared" si="15"/>
        <v/>
      </c>
      <c r="X34" s="76" t="str">
        <f t="shared" si="16"/>
        <v/>
      </c>
      <c r="Y34" s="109" t="str">
        <f t="shared" si="17"/>
        <v/>
      </c>
      <c r="Z34" s="110" t="str">
        <f t="shared" si="18"/>
        <v/>
      </c>
      <c r="AA34" s="109" t="str">
        <f t="shared" si="19"/>
        <v/>
      </c>
      <c r="AB34" s="110" t="str">
        <f t="shared" si="20"/>
        <v/>
      </c>
      <c r="AC34" s="109" t="str">
        <f t="shared" si="21"/>
        <v/>
      </c>
      <c r="AD34" s="110" t="str">
        <f t="shared" si="22"/>
        <v/>
      </c>
      <c r="AE34" s="133" t="str">
        <f t="shared" si="23"/>
        <v/>
      </c>
    </row>
    <row r="35" spans="1:31" ht="15.95" customHeight="1">
      <c r="A35" s="67">
        <v>31</v>
      </c>
      <c r="B35" s="179" t="str">
        <f t="shared" si="0"/>
        <v/>
      </c>
      <c r="C35" s="69" t="str">
        <f t="shared" si="24"/>
        <v/>
      </c>
      <c r="D35" s="70" t="str">
        <f t="shared" si="25"/>
        <v/>
      </c>
      <c r="E35" s="70" t="str">
        <f t="shared" si="2"/>
        <v/>
      </c>
      <c r="F35" s="70" t="str">
        <f t="shared" si="26"/>
        <v/>
      </c>
      <c r="G35" s="70" t="str">
        <f t="shared" si="3"/>
        <v/>
      </c>
      <c r="H35" s="70" t="str">
        <f t="shared" si="4"/>
        <v/>
      </c>
      <c r="I35" s="102" t="str">
        <f t="shared" si="5"/>
        <v/>
      </c>
      <c r="J35" s="103" t="str">
        <f t="shared" si="6"/>
        <v/>
      </c>
      <c r="K35" s="102" t="str">
        <f t="shared" si="7"/>
        <v/>
      </c>
      <c r="L35" s="103" t="str">
        <f t="shared" si="8"/>
        <v/>
      </c>
      <c r="M35" s="102" t="str">
        <f t="shared" si="9"/>
        <v/>
      </c>
      <c r="N35" s="103" t="str">
        <f t="shared" si="10"/>
        <v/>
      </c>
      <c r="O35" s="130" t="str">
        <f t="shared" si="27"/>
        <v/>
      </c>
      <c r="Q35" s="84">
        <v>31</v>
      </c>
      <c r="R35" s="174" t="str">
        <f t="shared" si="12"/>
        <v/>
      </c>
      <c r="S35" s="176" t="str">
        <f t="shared" si="13"/>
        <v/>
      </c>
      <c r="T35" s="76" t="str">
        <f t="shared" si="28"/>
        <v/>
      </c>
      <c r="U35" s="76" t="str">
        <f t="shared" si="14"/>
        <v/>
      </c>
      <c r="V35" s="76" t="str">
        <f t="shared" si="29"/>
        <v/>
      </c>
      <c r="W35" s="76" t="str">
        <f t="shared" si="15"/>
        <v/>
      </c>
      <c r="X35" s="76" t="str">
        <f t="shared" si="16"/>
        <v/>
      </c>
      <c r="Y35" s="109" t="str">
        <f t="shared" si="17"/>
        <v/>
      </c>
      <c r="Z35" s="110" t="str">
        <f t="shared" si="18"/>
        <v/>
      </c>
      <c r="AA35" s="109" t="str">
        <f t="shared" si="19"/>
        <v/>
      </c>
      <c r="AB35" s="110" t="str">
        <f t="shared" si="20"/>
        <v/>
      </c>
      <c r="AC35" s="109" t="str">
        <f t="shared" si="21"/>
        <v/>
      </c>
      <c r="AD35" s="110" t="str">
        <f t="shared" si="22"/>
        <v/>
      </c>
      <c r="AE35" s="133" t="str">
        <f t="shared" si="23"/>
        <v/>
      </c>
    </row>
    <row r="36" spans="1:31" ht="15.95" customHeight="1">
      <c r="A36" s="67">
        <v>32</v>
      </c>
      <c r="B36" s="179" t="str">
        <f t="shared" si="0"/>
        <v/>
      </c>
      <c r="C36" s="69" t="str">
        <f t="shared" si="24"/>
        <v/>
      </c>
      <c r="D36" s="70" t="str">
        <f t="shared" si="25"/>
        <v/>
      </c>
      <c r="E36" s="70" t="str">
        <f t="shared" si="2"/>
        <v/>
      </c>
      <c r="F36" s="70" t="str">
        <f t="shared" si="26"/>
        <v/>
      </c>
      <c r="G36" s="70" t="str">
        <f t="shared" si="3"/>
        <v/>
      </c>
      <c r="H36" s="70" t="str">
        <f t="shared" si="4"/>
        <v/>
      </c>
      <c r="I36" s="102" t="str">
        <f t="shared" si="5"/>
        <v/>
      </c>
      <c r="J36" s="103" t="str">
        <f t="shared" si="6"/>
        <v/>
      </c>
      <c r="K36" s="102" t="str">
        <f t="shared" si="7"/>
        <v/>
      </c>
      <c r="L36" s="103" t="str">
        <f t="shared" si="8"/>
        <v/>
      </c>
      <c r="M36" s="102" t="str">
        <f t="shared" si="9"/>
        <v/>
      </c>
      <c r="N36" s="103" t="str">
        <f t="shared" si="10"/>
        <v/>
      </c>
      <c r="O36" s="130" t="str">
        <f t="shared" si="27"/>
        <v/>
      </c>
      <c r="Q36" s="84">
        <v>32</v>
      </c>
      <c r="R36" s="174" t="str">
        <f t="shared" si="12"/>
        <v/>
      </c>
      <c r="S36" s="176" t="str">
        <f t="shared" si="13"/>
        <v/>
      </c>
      <c r="T36" s="76" t="str">
        <f t="shared" si="28"/>
        <v/>
      </c>
      <c r="U36" s="76" t="str">
        <f t="shared" si="14"/>
        <v/>
      </c>
      <c r="V36" s="76" t="str">
        <f t="shared" si="29"/>
        <v/>
      </c>
      <c r="W36" s="76" t="str">
        <f t="shared" si="15"/>
        <v/>
      </c>
      <c r="X36" s="76" t="str">
        <f t="shared" si="16"/>
        <v/>
      </c>
      <c r="Y36" s="109" t="str">
        <f t="shared" si="17"/>
        <v/>
      </c>
      <c r="Z36" s="110" t="str">
        <f t="shared" si="18"/>
        <v/>
      </c>
      <c r="AA36" s="109" t="str">
        <f t="shared" si="19"/>
        <v/>
      </c>
      <c r="AB36" s="110" t="str">
        <f t="shared" si="20"/>
        <v/>
      </c>
      <c r="AC36" s="109" t="str">
        <f t="shared" si="21"/>
        <v/>
      </c>
      <c r="AD36" s="110" t="str">
        <f t="shared" si="22"/>
        <v/>
      </c>
      <c r="AE36" s="133" t="str">
        <f t="shared" si="23"/>
        <v/>
      </c>
    </row>
    <row r="37" spans="1:31" ht="15.95" customHeight="1">
      <c r="A37" s="67">
        <v>33</v>
      </c>
      <c r="B37" s="179" t="str">
        <f t="shared" ref="B37:B68" si="30">IF(VLOOKUP(A37,市男,2,FALSE)="","",VLOOKUP(A37,市男,2,FALSE))</f>
        <v/>
      </c>
      <c r="C37" s="69" t="str">
        <f t="shared" si="24"/>
        <v/>
      </c>
      <c r="D37" s="70" t="str">
        <f t="shared" si="25"/>
        <v/>
      </c>
      <c r="E37" s="70" t="str">
        <f t="shared" ref="E37:E68" si="31">IF(B37="","",IF(VLOOKUP(B37,名簿,3,FALSE)="","",VLOOKUP(B37,名簿,3,FALSE)))</f>
        <v/>
      </c>
      <c r="F37" s="70" t="str">
        <f t="shared" si="26"/>
        <v/>
      </c>
      <c r="G37" s="70" t="str">
        <f t="shared" ref="G37:G68" si="32">IF(B37="","",IF(VLOOKUP(B37,名簿,4,FALSE)="","",VLOOKUP(B37,名簿,4,FALSE)))</f>
        <v/>
      </c>
      <c r="H37" s="70" t="str">
        <f t="shared" ref="H37:H68" si="33">IF(B37="","",IF(VLOOKUP(B37,名簿,5,FALSE)="","",VLOOKUP(B37,名簿,5,FALSE)))</f>
        <v/>
      </c>
      <c r="I37" s="102" t="str">
        <f t="shared" ref="I37:I68" si="34">IF(B37="","",IF(VLOOKUP(A37,市男,5,FALSE)="","",VLOOKUP(A37,市男,5,FALSE)))</f>
        <v/>
      </c>
      <c r="J37" s="103" t="str">
        <f t="shared" ref="J37:J68" si="35">IF(B37="","",IF(VLOOKUP(A37,市男,6,FALSE)="","",VLOOKUP(A37,市男,6,FALSE)))</f>
        <v/>
      </c>
      <c r="K37" s="102" t="str">
        <f t="shared" ref="K37:K68" si="36">IF(B37="","",IF(VLOOKUP(A37,市男,7,FALSE)="","",VLOOKUP(A37,市男,7,FALSE)))</f>
        <v/>
      </c>
      <c r="L37" s="103" t="str">
        <f t="shared" ref="L37:L68" si="37">IF(B37="","",IF(VLOOKUP(A37,市男,8,FALSE)="","",VLOOKUP(A37,市男,8,FALSE)))</f>
        <v/>
      </c>
      <c r="M37" s="102" t="str">
        <f t="shared" ref="M37:M68" si="38">IF(B37="","",IF(VLOOKUP(A37,市男,9,FALSE)="","",VLOOKUP(A37,市男,9,FALSE)))</f>
        <v/>
      </c>
      <c r="N37" s="103" t="str">
        <f t="shared" ref="N37:N68" si="39">IF(B37="","",IF(VLOOKUP(A37,市男,10,FALSE)="","",VLOOKUP(A37,市男,10,FALSE)))</f>
        <v/>
      </c>
      <c r="O37" s="130" t="str">
        <f t="shared" si="27"/>
        <v/>
      </c>
      <c r="Q37" s="84">
        <v>33</v>
      </c>
      <c r="R37" s="174" t="str">
        <f t="shared" ref="R37:R68" si="40">IF(VLOOKUP(Q37,市女,2,FALSE)="","",VLOOKUP(Q37,市女,2,FALSE))</f>
        <v/>
      </c>
      <c r="S37" s="176" t="str">
        <f t="shared" ref="S37:S68" si="41">IF(R37="","",VLOOKUP(R37,名簿,2,FALSE))</f>
        <v/>
      </c>
      <c r="T37" s="76" t="str">
        <f t="shared" si="28"/>
        <v/>
      </c>
      <c r="U37" s="76" t="str">
        <f t="shared" ref="U37:U68" si="42">IF(R37="","",IF(VLOOKUP(R37,名簿,3,FALSE)="","",VLOOKUP(R37,名簿,3,FALSE)))</f>
        <v/>
      </c>
      <c r="V37" s="76" t="str">
        <f t="shared" si="29"/>
        <v/>
      </c>
      <c r="W37" s="76" t="str">
        <f t="shared" ref="W37:W68" si="43">IF(R37="","",IF(VLOOKUP(R37,名簿,4,FALSE)="","",VLOOKUP(R37,名簿,4,FALSE)))</f>
        <v/>
      </c>
      <c r="X37" s="76" t="str">
        <f t="shared" ref="X37:X68" si="44">IF(R37="","",IF(VLOOKUP(R37,名簿,5,FALSE)="","",VLOOKUP(R37,名簿,5,FALSE)))</f>
        <v/>
      </c>
      <c r="Y37" s="109" t="str">
        <f t="shared" ref="Y37:Y68" si="45">IF(R37="","",IF(VLOOKUP(Q37,市女,5,FALSE)="","",VLOOKUP(Q37,市女,5,FALSE)))</f>
        <v/>
      </c>
      <c r="Z37" s="110" t="str">
        <f t="shared" ref="Z37:Z68" si="46">IF(R37="","",IF(VLOOKUP(Q37,市女,6,FALSE)="","",VLOOKUP(Q37,市女,6,FALSE)))</f>
        <v/>
      </c>
      <c r="AA37" s="109" t="str">
        <f t="shared" ref="AA37:AA68" si="47">IF(R37="","",IF(VLOOKUP(Q37,市女,7,FALSE)="","",VLOOKUP(Q37,市女,7,FALSE)))</f>
        <v/>
      </c>
      <c r="AB37" s="110" t="str">
        <f t="shared" ref="AB37:AB68" si="48">IF(R37="","",IF(VLOOKUP(Q37,市女,8,FALSE)="","",VLOOKUP(Q37,市女,8,FALSE)))</f>
        <v/>
      </c>
      <c r="AC37" s="109" t="str">
        <f t="shared" ref="AC37:AC68" si="49">IF(R37="","",IF(VLOOKUP(Q37,市女,9,FALSE)="","",VLOOKUP(Q37,市女,9,FALSE)))</f>
        <v/>
      </c>
      <c r="AD37" s="110" t="str">
        <f t="shared" ref="AD37:AD68" si="50">IF(R37="","",IF(VLOOKUP(Q37,市女,10,FALSE)="","",VLOOKUP(Q37,市女,10,FALSE)))</f>
        <v/>
      </c>
      <c r="AE37" s="133" t="str">
        <f t="shared" si="23"/>
        <v/>
      </c>
    </row>
    <row r="38" spans="1:31" ht="15.95" customHeight="1">
      <c r="A38" s="67">
        <v>34</v>
      </c>
      <c r="B38" s="179" t="str">
        <f t="shared" si="30"/>
        <v/>
      </c>
      <c r="C38" s="69" t="str">
        <f t="shared" si="24"/>
        <v/>
      </c>
      <c r="D38" s="70" t="str">
        <f t="shared" si="25"/>
        <v/>
      </c>
      <c r="E38" s="70" t="str">
        <f t="shared" si="31"/>
        <v/>
      </c>
      <c r="F38" s="70" t="str">
        <f t="shared" si="26"/>
        <v/>
      </c>
      <c r="G38" s="70" t="str">
        <f t="shared" si="32"/>
        <v/>
      </c>
      <c r="H38" s="70" t="str">
        <f t="shared" si="33"/>
        <v/>
      </c>
      <c r="I38" s="102" t="str">
        <f t="shared" si="34"/>
        <v/>
      </c>
      <c r="J38" s="103" t="str">
        <f t="shared" si="35"/>
        <v/>
      </c>
      <c r="K38" s="102" t="str">
        <f t="shared" si="36"/>
        <v/>
      </c>
      <c r="L38" s="103" t="str">
        <f t="shared" si="37"/>
        <v/>
      </c>
      <c r="M38" s="102" t="str">
        <f t="shared" si="38"/>
        <v/>
      </c>
      <c r="N38" s="103" t="str">
        <f t="shared" si="39"/>
        <v/>
      </c>
      <c r="O38" s="130" t="str">
        <f t="shared" si="27"/>
        <v/>
      </c>
      <c r="Q38" s="84">
        <v>34</v>
      </c>
      <c r="R38" s="174" t="str">
        <f t="shared" si="40"/>
        <v/>
      </c>
      <c r="S38" s="176" t="str">
        <f t="shared" si="41"/>
        <v/>
      </c>
      <c r="T38" s="76" t="str">
        <f t="shared" si="28"/>
        <v/>
      </c>
      <c r="U38" s="76" t="str">
        <f t="shared" si="42"/>
        <v/>
      </c>
      <c r="V38" s="76" t="str">
        <f t="shared" si="29"/>
        <v/>
      </c>
      <c r="W38" s="76" t="str">
        <f t="shared" si="43"/>
        <v/>
      </c>
      <c r="X38" s="76" t="str">
        <f t="shared" si="44"/>
        <v/>
      </c>
      <c r="Y38" s="109" t="str">
        <f t="shared" si="45"/>
        <v/>
      </c>
      <c r="Z38" s="110" t="str">
        <f t="shared" si="46"/>
        <v/>
      </c>
      <c r="AA38" s="109" t="str">
        <f t="shared" si="47"/>
        <v/>
      </c>
      <c r="AB38" s="110" t="str">
        <f t="shared" si="48"/>
        <v/>
      </c>
      <c r="AC38" s="109" t="str">
        <f t="shared" si="49"/>
        <v/>
      </c>
      <c r="AD38" s="110" t="str">
        <f t="shared" si="50"/>
        <v/>
      </c>
      <c r="AE38" s="133" t="str">
        <f t="shared" si="23"/>
        <v/>
      </c>
    </row>
    <row r="39" spans="1:31" ht="15.95" customHeight="1">
      <c r="A39" s="67">
        <v>35</v>
      </c>
      <c r="B39" s="179" t="str">
        <f t="shared" si="30"/>
        <v/>
      </c>
      <c r="C39" s="69" t="str">
        <f t="shared" si="24"/>
        <v/>
      </c>
      <c r="D39" s="70" t="str">
        <f t="shared" si="25"/>
        <v/>
      </c>
      <c r="E39" s="70" t="str">
        <f t="shared" si="31"/>
        <v/>
      </c>
      <c r="F39" s="70" t="str">
        <f t="shared" si="26"/>
        <v/>
      </c>
      <c r="G39" s="70" t="str">
        <f t="shared" si="32"/>
        <v/>
      </c>
      <c r="H39" s="70" t="str">
        <f t="shared" si="33"/>
        <v/>
      </c>
      <c r="I39" s="102" t="str">
        <f t="shared" si="34"/>
        <v/>
      </c>
      <c r="J39" s="103" t="str">
        <f t="shared" si="35"/>
        <v/>
      </c>
      <c r="K39" s="102" t="str">
        <f t="shared" si="36"/>
        <v/>
      </c>
      <c r="L39" s="103" t="str">
        <f t="shared" si="37"/>
        <v/>
      </c>
      <c r="M39" s="102" t="str">
        <f t="shared" si="38"/>
        <v/>
      </c>
      <c r="N39" s="103" t="str">
        <f t="shared" si="39"/>
        <v/>
      </c>
      <c r="O39" s="130" t="str">
        <f t="shared" si="27"/>
        <v/>
      </c>
      <c r="Q39" s="84">
        <v>35</v>
      </c>
      <c r="R39" s="174" t="str">
        <f t="shared" si="40"/>
        <v/>
      </c>
      <c r="S39" s="176" t="str">
        <f t="shared" si="41"/>
        <v/>
      </c>
      <c r="T39" s="76" t="str">
        <f t="shared" si="28"/>
        <v/>
      </c>
      <c r="U39" s="76" t="str">
        <f t="shared" si="42"/>
        <v/>
      </c>
      <c r="V39" s="76" t="str">
        <f t="shared" si="29"/>
        <v/>
      </c>
      <c r="W39" s="76" t="str">
        <f t="shared" si="43"/>
        <v/>
      </c>
      <c r="X39" s="76" t="str">
        <f t="shared" si="44"/>
        <v/>
      </c>
      <c r="Y39" s="109" t="str">
        <f t="shared" si="45"/>
        <v/>
      </c>
      <c r="Z39" s="110" t="str">
        <f t="shared" si="46"/>
        <v/>
      </c>
      <c r="AA39" s="109" t="str">
        <f t="shared" si="47"/>
        <v/>
      </c>
      <c r="AB39" s="110" t="str">
        <f t="shared" si="48"/>
        <v/>
      </c>
      <c r="AC39" s="109" t="str">
        <f t="shared" si="49"/>
        <v/>
      </c>
      <c r="AD39" s="110" t="str">
        <f t="shared" si="50"/>
        <v/>
      </c>
      <c r="AE39" s="133" t="str">
        <f t="shared" si="23"/>
        <v/>
      </c>
    </row>
    <row r="40" spans="1:31" ht="15.95" customHeight="1">
      <c r="A40" s="67">
        <v>36</v>
      </c>
      <c r="B40" s="179" t="str">
        <f t="shared" si="30"/>
        <v/>
      </c>
      <c r="C40" s="69" t="str">
        <f t="shared" si="24"/>
        <v/>
      </c>
      <c r="D40" s="70" t="str">
        <f t="shared" si="25"/>
        <v/>
      </c>
      <c r="E40" s="70" t="str">
        <f t="shared" si="31"/>
        <v/>
      </c>
      <c r="F40" s="70" t="str">
        <f t="shared" si="26"/>
        <v/>
      </c>
      <c r="G40" s="70" t="str">
        <f t="shared" si="32"/>
        <v/>
      </c>
      <c r="H40" s="70" t="str">
        <f t="shared" si="33"/>
        <v/>
      </c>
      <c r="I40" s="102" t="str">
        <f t="shared" si="34"/>
        <v/>
      </c>
      <c r="J40" s="103" t="str">
        <f t="shared" si="35"/>
        <v/>
      </c>
      <c r="K40" s="102" t="str">
        <f t="shared" si="36"/>
        <v/>
      </c>
      <c r="L40" s="103" t="str">
        <f t="shared" si="37"/>
        <v/>
      </c>
      <c r="M40" s="102" t="str">
        <f t="shared" si="38"/>
        <v/>
      </c>
      <c r="N40" s="103" t="str">
        <f t="shared" si="39"/>
        <v/>
      </c>
      <c r="O40" s="130" t="str">
        <f t="shared" si="27"/>
        <v/>
      </c>
      <c r="Q40" s="84">
        <v>36</v>
      </c>
      <c r="R40" s="174" t="str">
        <f t="shared" si="40"/>
        <v/>
      </c>
      <c r="S40" s="176" t="str">
        <f t="shared" si="41"/>
        <v/>
      </c>
      <c r="T40" s="76" t="str">
        <f t="shared" si="28"/>
        <v/>
      </c>
      <c r="U40" s="76" t="str">
        <f t="shared" si="42"/>
        <v/>
      </c>
      <c r="V40" s="76" t="str">
        <f t="shared" si="29"/>
        <v/>
      </c>
      <c r="W40" s="76" t="str">
        <f t="shared" si="43"/>
        <v/>
      </c>
      <c r="X40" s="76" t="str">
        <f t="shared" si="44"/>
        <v/>
      </c>
      <c r="Y40" s="109" t="str">
        <f t="shared" si="45"/>
        <v/>
      </c>
      <c r="Z40" s="110" t="str">
        <f t="shared" si="46"/>
        <v/>
      </c>
      <c r="AA40" s="109" t="str">
        <f t="shared" si="47"/>
        <v/>
      </c>
      <c r="AB40" s="110" t="str">
        <f t="shared" si="48"/>
        <v/>
      </c>
      <c r="AC40" s="109" t="str">
        <f t="shared" si="49"/>
        <v/>
      </c>
      <c r="AD40" s="110" t="str">
        <f t="shared" si="50"/>
        <v/>
      </c>
      <c r="AE40" s="133" t="str">
        <f t="shared" si="23"/>
        <v/>
      </c>
    </row>
    <row r="41" spans="1:31" ht="15.95" customHeight="1">
      <c r="A41" s="67">
        <v>37</v>
      </c>
      <c r="B41" s="179" t="str">
        <f t="shared" si="30"/>
        <v/>
      </c>
      <c r="C41" s="69" t="str">
        <f t="shared" si="24"/>
        <v/>
      </c>
      <c r="D41" s="70" t="str">
        <f t="shared" si="25"/>
        <v/>
      </c>
      <c r="E41" s="70" t="str">
        <f t="shared" si="31"/>
        <v/>
      </c>
      <c r="F41" s="70" t="str">
        <f t="shared" si="26"/>
        <v/>
      </c>
      <c r="G41" s="70" t="str">
        <f t="shared" si="32"/>
        <v/>
      </c>
      <c r="H41" s="70" t="str">
        <f t="shared" si="33"/>
        <v/>
      </c>
      <c r="I41" s="102" t="str">
        <f t="shared" si="34"/>
        <v/>
      </c>
      <c r="J41" s="103" t="str">
        <f t="shared" si="35"/>
        <v/>
      </c>
      <c r="K41" s="102" t="str">
        <f t="shared" si="36"/>
        <v/>
      </c>
      <c r="L41" s="103" t="str">
        <f t="shared" si="37"/>
        <v/>
      </c>
      <c r="M41" s="102" t="str">
        <f t="shared" si="38"/>
        <v/>
      </c>
      <c r="N41" s="103" t="str">
        <f t="shared" si="39"/>
        <v/>
      </c>
      <c r="O41" s="130" t="str">
        <f t="shared" si="27"/>
        <v/>
      </c>
      <c r="Q41" s="84">
        <v>37</v>
      </c>
      <c r="R41" s="174" t="str">
        <f t="shared" si="40"/>
        <v/>
      </c>
      <c r="S41" s="176" t="str">
        <f t="shared" si="41"/>
        <v/>
      </c>
      <c r="T41" s="76" t="str">
        <f t="shared" si="28"/>
        <v/>
      </c>
      <c r="U41" s="76" t="str">
        <f t="shared" si="42"/>
        <v/>
      </c>
      <c r="V41" s="76" t="str">
        <f t="shared" si="29"/>
        <v/>
      </c>
      <c r="W41" s="76" t="str">
        <f t="shared" si="43"/>
        <v/>
      </c>
      <c r="X41" s="76" t="str">
        <f t="shared" si="44"/>
        <v/>
      </c>
      <c r="Y41" s="109" t="str">
        <f t="shared" si="45"/>
        <v/>
      </c>
      <c r="Z41" s="110" t="str">
        <f t="shared" si="46"/>
        <v/>
      </c>
      <c r="AA41" s="109" t="str">
        <f t="shared" si="47"/>
        <v/>
      </c>
      <c r="AB41" s="110" t="str">
        <f t="shared" si="48"/>
        <v/>
      </c>
      <c r="AC41" s="109" t="str">
        <f t="shared" si="49"/>
        <v/>
      </c>
      <c r="AD41" s="110" t="str">
        <f t="shared" si="50"/>
        <v/>
      </c>
      <c r="AE41" s="133" t="str">
        <f t="shared" si="23"/>
        <v/>
      </c>
    </row>
    <row r="42" spans="1:31" ht="15.95" customHeight="1">
      <c r="A42" s="67">
        <v>38</v>
      </c>
      <c r="B42" s="179" t="str">
        <f t="shared" si="30"/>
        <v/>
      </c>
      <c r="C42" s="69" t="str">
        <f t="shared" si="24"/>
        <v/>
      </c>
      <c r="D42" s="70" t="str">
        <f t="shared" si="25"/>
        <v/>
      </c>
      <c r="E42" s="70" t="str">
        <f t="shared" si="31"/>
        <v/>
      </c>
      <c r="F42" s="70" t="str">
        <f t="shared" si="26"/>
        <v/>
      </c>
      <c r="G42" s="70" t="str">
        <f t="shared" si="32"/>
        <v/>
      </c>
      <c r="H42" s="70" t="str">
        <f t="shared" si="33"/>
        <v/>
      </c>
      <c r="I42" s="102" t="str">
        <f t="shared" si="34"/>
        <v/>
      </c>
      <c r="J42" s="103" t="str">
        <f t="shared" si="35"/>
        <v/>
      </c>
      <c r="K42" s="102" t="str">
        <f t="shared" si="36"/>
        <v/>
      </c>
      <c r="L42" s="103" t="str">
        <f t="shared" si="37"/>
        <v/>
      </c>
      <c r="M42" s="102" t="str">
        <f t="shared" si="38"/>
        <v/>
      </c>
      <c r="N42" s="103" t="str">
        <f t="shared" si="39"/>
        <v/>
      </c>
      <c r="O42" s="130" t="str">
        <f t="shared" si="27"/>
        <v/>
      </c>
      <c r="Q42" s="84">
        <v>38</v>
      </c>
      <c r="R42" s="174" t="str">
        <f t="shared" si="40"/>
        <v/>
      </c>
      <c r="S42" s="176" t="str">
        <f t="shared" si="41"/>
        <v/>
      </c>
      <c r="T42" s="76" t="str">
        <f t="shared" si="28"/>
        <v/>
      </c>
      <c r="U42" s="76" t="str">
        <f t="shared" si="42"/>
        <v/>
      </c>
      <c r="V42" s="76" t="str">
        <f t="shared" si="29"/>
        <v/>
      </c>
      <c r="W42" s="76" t="str">
        <f t="shared" si="43"/>
        <v/>
      </c>
      <c r="X42" s="76" t="str">
        <f t="shared" si="44"/>
        <v/>
      </c>
      <c r="Y42" s="109" t="str">
        <f t="shared" si="45"/>
        <v/>
      </c>
      <c r="Z42" s="110" t="str">
        <f t="shared" si="46"/>
        <v/>
      </c>
      <c r="AA42" s="109" t="str">
        <f t="shared" si="47"/>
        <v/>
      </c>
      <c r="AB42" s="110" t="str">
        <f t="shared" si="48"/>
        <v/>
      </c>
      <c r="AC42" s="109" t="str">
        <f t="shared" si="49"/>
        <v/>
      </c>
      <c r="AD42" s="110" t="str">
        <f t="shared" si="50"/>
        <v/>
      </c>
      <c r="AE42" s="133" t="str">
        <f t="shared" si="23"/>
        <v/>
      </c>
    </row>
    <row r="43" spans="1:31" ht="15.95" customHeight="1">
      <c r="A43" s="67">
        <v>39</v>
      </c>
      <c r="B43" s="179" t="str">
        <f t="shared" si="30"/>
        <v/>
      </c>
      <c r="C43" s="69" t="str">
        <f t="shared" si="24"/>
        <v/>
      </c>
      <c r="D43" s="70" t="str">
        <f t="shared" si="25"/>
        <v/>
      </c>
      <c r="E43" s="70" t="str">
        <f t="shared" si="31"/>
        <v/>
      </c>
      <c r="F43" s="70" t="str">
        <f t="shared" si="26"/>
        <v/>
      </c>
      <c r="G43" s="70" t="str">
        <f t="shared" si="32"/>
        <v/>
      </c>
      <c r="H43" s="70" t="str">
        <f t="shared" si="33"/>
        <v/>
      </c>
      <c r="I43" s="102" t="str">
        <f t="shared" si="34"/>
        <v/>
      </c>
      <c r="J43" s="103" t="str">
        <f t="shared" si="35"/>
        <v/>
      </c>
      <c r="K43" s="102" t="str">
        <f t="shared" si="36"/>
        <v/>
      </c>
      <c r="L43" s="103" t="str">
        <f t="shared" si="37"/>
        <v/>
      </c>
      <c r="M43" s="102" t="str">
        <f t="shared" si="38"/>
        <v/>
      </c>
      <c r="N43" s="103" t="str">
        <f t="shared" si="39"/>
        <v/>
      </c>
      <c r="O43" s="130" t="str">
        <f t="shared" si="27"/>
        <v/>
      </c>
      <c r="Q43" s="84">
        <v>39</v>
      </c>
      <c r="R43" s="174" t="str">
        <f t="shared" si="40"/>
        <v/>
      </c>
      <c r="S43" s="176" t="str">
        <f t="shared" si="41"/>
        <v/>
      </c>
      <c r="T43" s="76" t="str">
        <f t="shared" si="28"/>
        <v/>
      </c>
      <c r="U43" s="76" t="str">
        <f t="shared" si="42"/>
        <v/>
      </c>
      <c r="V43" s="76" t="str">
        <f t="shared" si="29"/>
        <v/>
      </c>
      <c r="W43" s="76" t="str">
        <f t="shared" si="43"/>
        <v/>
      </c>
      <c r="X43" s="76" t="str">
        <f t="shared" si="44"/>
        <v/>
      </c>
      <c r="Y43" s="109" t="str">
        <f t="shared" si="45"/>
        <v/>
      </c>
      <c r="Z43" s="110" t="str">
        <f t="shared" si="46"/>
        <v/>
      </c>
      <c r="AA43" s="109" t="str">
        <f t="shared" si="47"/>
        <v/>
      </c>
      <c r="AB43" s="110" t="str">
        <f t="shared" si="48"/>
        <v/>
      </c>
      <c r="AC43" s="109" t="str">
        <f t="shared" si="49"/>
        <v/>
      </c>
      <c r="AD43" s="110" t="str">
        <f t="shared" si="50"/>
        <v/>
      </c>
      <c r="AE43" s="133" t="str">
        <f t="shared" si="23"/>
        <v/>
      </c>
    </row>
    <row r="44" spans="1:31" ht="15.95" customHeight="1">
      <c r="A44" s="67">
        <v>40</v>
      </c>
      <c r="B44" s="179" t="str">
        <f t="shared" si="30"/>
        <v/>
      </c>
      <c r="C44" s="69" t="str">
        <f t="shared" si="24"/>
        <v/>
      </c>
      <c r="D44" s="70" t="str">
        <f t="shared" si="25"/>
        <v/>
      </c>
      <c r="E44" s="70" t="str">
        <f t="shared" si="31"/>
        <v/>
      </c>
      <c r="F44" s="70" t="str">
        <f t="shared" si="26"/>
        <v/>
      </c>
      <c r="G44" s="70" t="str">
        <f t="shared" si="32"/>
        <v/>
      </c>
      <c r="H44" s="70" t="str">
        <f t="shared" si="33"/>
        <v/>
      </c>
      <c r="I44" s="102" t="str">
        <f t="shared" si="34"/>
        <v/>
      </c>
      <c r="J44" s="103" t="str">
        <f t="shared" si="35"/>
        <v/>
      </c>
      <c r="K44" s="102" t="str">
        <f t="shared" si="36"/>
        <v/>
      </c>
      <c r="L44" s="103" t="str">
        <f t="shared" si="37"/>
        <v/>
      </c>
      <c r="M44" s="102" t="str">
        <f t="shared" si="38"/>
        <v/>
      </c>
      <c r="N44" s="103" t="str">
        <f t="shared" si="39"/>
        <v/>
      </c>
      <c r="O44" s="130" t="str">
        <f t="shared" si="27"/>
        <v/>
      </c>
      <c r="Q44" s="84">
        <v>40</v>
      </c>
      <c r="R44" s="174" t="str">
        <f t="shared" si="40"/>
        <v/>
      </c>
      <c r="S44" s="176" t="str">
        <f t="shared" si="41"/>
        <v/>
      </c>
      <c r="T44" s="76" t="str">
        <f t="shared" si="28"/>
        <v/>
      </c>
      <c r="U44" s="76" t="str">
        <f t="shared" si="42"/>
        <v/>
      </c>
      <c r="V44" s="76" t="str">
        <f t="shared" si="29"/>
        <v/>
      </c>
      <c r="W44" s="76" t="str">
        <f t="shared" si="43"/>
        <v/>
      </c>
      <c r="X44" s="76" t="str">
        <f t="shared" si="44"/>
        <v/>
      </c>
      <c r="Y44" s="109" t="str">
        <f t="shared" si="45"/>
        <v/>
      </c>
      <c r="Z44" s="110" t="str">
        <f t="shared" si="46"/>
        <v/>
      </c>
      <c r="AA44" s="109" t="str">
        <f t="shared" si="47"/>
        <v/>
      </c>
      <c r="AB44" s="110" t="str">
        <f t="shared" si="48"/>
        <v/>
      </c>
      <c r="AC44" s="109" t="str">
        <f t="shared" si="49"/>
        <v/>
      </c>
      <c r="AD44" s="110" t="str">
        <f t="shared" si="50"/>
        <v/>
      </c>
      <c r="AE44" s="133" t="str">
        <f t="shared" si="23"/>
        <v/>
      </c>
    </row>
    <row r="45" spans="1:31" ht="15.95" customHeight="1">
      <c r="A45" s="67">
        <v>41</v>
      </c>
      <c r="B45" s="179" t="str">
        <f t="shared" si="30"/>
        <v/>
      </c>
      <c r="C45" s="69" t="str">
        <f t="shared" si="24"/>
        <v/>
      </c>
      <c r="D45" s="70" t="str">
        <f t="shared" si="25"/>
        <v/>
      </c>
      <c r="E45" s="70" t="str">
        <f t="shared" si="31"/>
        <v/>
      </c>
      <c r="F45" s="70" t="str">
        <f t="shared" si="26"/>
        <v/>
      </c>
      <c r="G45" s="70" t="str">
        <f t="shared" si="32"/>
        <v/>
      </c>
      <c r="H45" s="70" t="str">
        <f t="shared" si="33"/>
        <v/>
      </c>
      <c r="I45" s="102" t="str">
        <f t="shared" si="34"/>
        <v/>
      </c>
      <c r="J45" s="103" t="str">
        <f t="shared" si="35"/>
        <v/>
      </c>
      <c r="K45" s="102" t="str">
        <f t="shared" si="36"/>
        <v/>
      </c>
      <c r="L45" s="103" t="str">
        <f t="shared" si="37"/>
        <v/>
      </c>
      <c r="M45" s="102" t="str">
        <f t="shared" si="38"/>
        <v/>
      </c>
      <c r="N45" s="103" t="str">
        <f t="shared" si="39"/>
        <v/>
      </c>
      <c r="O45" s="130" t="str">
        <f t="shared" si="27"/>
        <v/>
      </c>
      <c r="Q45" s="84">
        <v>41</v>
      </c>
      <c r="R45" s="174" t="str">
        <f t="shared" si="40"/>
        <v/>
      </c>
      <c r="S45" s="176" t="str">
        <f t="shared" si="41"/>
        <v/>
      </c>
      <c r="T45" s="76" t="str">
        <f t="shared" si="28"/>
        <v/>
      </c>
      <c r="U45" s="76" t="str">
        <f t="shared" si="42"/>
        <v/>
      </c>
      <c r="V45" s="76" t="str">
        <f t="shared" si="29"/>
        <v/>
      </c>
      <c r="W45" s="76" t="str">
        <f t="shared" si="43"/>
        <v/>
      </c>
      <c r="X45" s="76" t="str">
        <f t="shared" si="44"/>
        <v/>
      </c>
      <c r="Y45" s="109" t="str">
        <f t="shared" si="45"/>
        <v/>
      </c>
      <c r="Z45" s="110" t="str">
        <f t="shared" si="46"/>
        <v/>
      </c>
      <c r="AA45" s="109" t="str">
        <f t="shared" si="47"/>
        <v/>
      </c>
      <c r="AB45" s="110" t="str">
        <f t="shared" si="48"/>
        <v/>
      </c>
      <c r="AC45" s="109" t="str">
        <f t="shared" si="49"/>
        <v/>
      </c>
      <c r="AD45" s="110" t="str">
        <f t="shared" si="50"/>
        <v/>
      </c>
      <c r="AE45" s="133" t="str">
        <f t="shared" si="23"/>
        <v/>
      </c>
    </row>
    <row r="46" spans="1:31" ht="15.95" customHeight="1">
      <c r="A46" s="67">
        <v>42</v>
      </c>
      <c r="B46" s="179" t="str">
        <f t="shared" si="30"/>
        <v/>
      </c>
      <c r="C46" s="69" t="str">
        <f t="shared" si="24"/>
        <v/>
      </c>
      <c r="D46" s="70" t="str">
        <f t="shared" si="25"/>
        <v/>
      </c>
      <c r="E46" s="70" t="str">
        <f t="shared" si="31"/>
        <v/>
      </c>
      <c r="F46" s="70" t="str">
        <f t="shared" si="26"/>
        <v/>
      </c>
      <c r="G46" s="70" t="str">
        <f t="shared" si="32"/>
        <v/>
      </c>
      <c r="H46" s="70" t="str">
        <f t="shared" si="33"/>
        <v/>
      </c>
      <c r="I46" s="102" t="str">
        <f t="shared" si="34"/>
        <v/>
      </c>
      <c r="J46" s="103" t="str">
        <f t="shared" si="35"/>
        <v/>
      </c>
      <c r="K46" s="102" t="str">
        <f t="shared" si="36"/>
        <v/>
      </c>
      <c r="L46" s="103" t="str">
        <f t="shared" si="37"/>
        <v/>
      </c>
      <c r="M46" s="102" t="str">
        <f t="shared" si="38"/>
        <v/>
      </c>
      <c r="N46" s="103" t="str">
        <f t="shared" si="39"/>
        <v/>
      </c>
      <c r="O46" s="130" t="str">
        <f t="shared" si="27"/>
        <v/>
      </c>
      <c r="Q46" s="84">
        <v>42</v>
      </c>
      <c r="R46" s="174" t="str">
        <f t="shared" si="40"/>
        <v/>
      </c>
      <c r="S46" s="176" t="str">
        <f t="shared" si="41"/>
        <v/>
      </c>
      <c r="T46" s="76" t="str">
        <f t="shared" si="28"/>
        <v/>
      </c>
      <c r="U46" s="76" t="str">
        <f t="shared" si="42"/>
        <v/>
      </c>
      <c r="V46" s="76" t="str">
        <f t="shared" si="29"/>
        <v/>
      </c>
      <c r="W46" s="76" t="str">
        <f t="shared" si="43"/>
        <v/>
      </c>
      <c r="X46" s="76" t="str">
        <f t="shared" si="44"/>
        <v/>
      </c>
      <c r="Y46" s="109" t="str">
        <f t="shared" si="45"/>
        <v/>
      </c>
      <c r="Z46" s="110" t="str">
        <f t="shared" si="46"/>
        <v/>
      </c>
      <c r="AA46" s="109" t="str">
        <f t="shared" si="47"/>
        <v/>
      </c>
      <c r="AB46" s="110" t="str">
        <f t="shared" si="48"/>
        <v/>
      </c>
      <c r="AC46" s="109" t="str">
        <f t="shared" si="49"/>
        <v/>
      </c>
      <c r="AD46" s="110" t="str">
        <f t="shared" si="50"/>
        <v/>
      </c>
      <c r="AE46" s="133" t="str">
        <f t="shared" si="23"/>
        <v/>
      </c>
    </row>
    <row r="47" spans="1:31" ht="15.95" customHeight="1">
      <c r="A47" s="67">
        <v>43</v>
      </c>
      <c r="B47" s="179" t="str">
        <f t="shared" si="30"/>
        <v/>
      </c>
      <c r="C47" s="69" t="str">
        <f t="shared" si="24"/>
        <v/>
      </c>
      <c r="D47" s="70" t="str">
        <f t="shared" si="25"/>
        <v/>
      </c>
      <c r="E47" s="70" t="str">
        <f t="shared" si="31"/>
        <v/>
      </c>
      <c r="F47" s="70" t="str">
        <f t="shared" si="26"/>
        <v/>
      </c>
      <c r="G47" s="70" t="str">
        <f t="shared" si="32"/>
        <v/>
      </c>
      <c r="H47" s="70" t="str">
        <f t="shared" si="33"/>
        <v/>
      </c>
      <c r="I47" s="102" t="str">
        <f t="shared" si="34"/>
        <v/>
      </c>
      <c r="J47" s="103" t="str">
        <f t="shared" si="35"/>
        <v/>
      </c>
      <c r="K47" s="102" t="str">
        <f t="shared" si="36"/>
        <v/>
      </c>
      <c r="L47" s="103" t="str">
        <f t="shared" si="37"/>
        <v/>
      </c>
      <c r="M47" s="102" t="str">
        <f t="shared" si="38"/>
        <v/>
      </c>
      <c r="N47" s="103" t="str">
        <f t="shared" si="39"/>
        <v/>
      </c>
      <c r="O47" s="130" t="str">
        <f t="shared" si="27"/>
        <v/>
      </c>
      <c r="Q47" s="84">
        <v>43</v>
      </c>
      <c r="R47" s="174" t="str">
        <f t="shared" si="40"/>
        <v/>
      </c>
      <c r="S47" s="176" t="str">
        <f t="shared" si="41"/>
        <v/>
      </c>
      <c r="T47" s="76" t="str">
        <f t="shared" si="28"/>
        <v/>
      </c>
      <c r="U47" s="76" t="str">
        <f t="shared" si="42"/>
        <v/>
      </c>
      <c r="V47" s="76" t="str">
        <f t="shared" si="29"/>
        <v/>
      </c>
      <c r="W47" s="76" t="str">
        <f t="shared" si="43"/>
        <v/>
      </c>
      <c r="X47" s="76" t="str">
        <f t="shared" si="44"/>
        <v/>
      </c>
      <c r="Y47" s="109" t="str">
        <f t="shared" si="45"/>
        <v/>
      </c>
      <c r="Z47" s="110" t="str">
        <f t="shared" si="46"/>
        <v/>
      </c>
      <c r="AA47" s="109" t="str">
        <f t="shared" si="47"/>
        <v/>
      </c>
      <c r="AB47" s="110" t="str">
        <f t="shared" si="48"/>
        <v/>
      </c>
      <c r="AC47" s="109" t="str">
        <f t="shared" si="49"/>
        <v/>
      </c>
      <c r="AD47" s="110" t="str">
        <f t="shared" si="50"/>
        <v/>
      </c>
      <c r="AE47" s="133" t="str">
        <f t="shared" si="23"/>
        <v/>
      </c>
    </row>
    <row r="48" spans="1:31" ht="15.95" customHeight="1">
      <c r="A48" s="67">
        <v>44</v>
      </c>
      <c r="B48" s="179" t="str">
        <f t="shared" si="30"/>
        <v/>
      </c>
      <c r="C48" s="69" t="str">
        <f t="shared" si="24"/>
        <v/>
      </c>
      <c r="D48" s="70" t="str">
        <f t="shared" si="25"/>
        <v/>
      </c>
      <c r="E48" s="70" t="str">
        <f t="shared" si="31"/>
        <v/>
      </c>
      <c r="F48" s="70" t="str">
        <f t="shared" si="26"/>
        <v/>
      </c>
      <c r="G48" s="70" t="str">
        <f t="shared" si="32"/>
        <v/>
      </c>
      <c r="H48" s="70" t="str">
        <f t="shared" si="33"/>
        <v/>
      </c>
      <c r="I48" s="102" t="str">
        <f t="shared" si="34"/>
        <v/>
      </c>
      <c r="J48" s="103" t="str">
        <f t="shared" si="35"/>
        <v/>
      </c>
      <c r="K48" s="102" t="str">
        <f t="shared" si="36"/>
        <v/>
      </c>
      <c r="L48" s="103" t="str">
        <f t="shared" si="37"/>
        <v/>
      </c>
      <c r="M48" s="102" t="str">
        <f t="shared" si="38"/>
        <v/>
      </c>
      <c r="N48" s="103" t="str">
        <f t="shared" si="39"/>
        <v/>
      </c>
      <c r="O48" s="130" t="str">
        <f t="shared" si="27"/>
        <v/>
      </c>
      <c r="Q48" s="84">
        <v>44</v>
      </c>
      <c r="R48" s="174" t="str">
        <f t="shared" si="40"/>
        <v/>
      </c>
      <c r="S48" s="176" t="str">
        <f t="shared" si="41"/>
        <v/>
      </c>
      <c r="T48" s="76" t="str">
        <f t="shared" si="28"/>
        <v/>
      </c>
      <c r="U48" s="76" t="str">
        <f t="shared" si="42"/>
        <v/>
      </c>
      <c r="V48" s="76" t="str">
        <f t="shared" si="29"/>
        <v/>
      </c>
      <c r="W48" s="76" t="str">
        <f t="shared" si="43"/>
        <v/>
      </c>
      <c r="X48" s="76" t="str">
        <f t="shared" si="44"/>
        <v/>
      </c>
      <c r="Y48" s="109" t="str">
        <f t="shared" si="45"/>
        <v/>
      </c>
      <c r="Z48" s="110" t="str">
        <f t="shared" si="46"/>
        <v/>
      </c>
      <c r="AA48" s="109" t="str">
        <f t="shared" si="47"/>
        <v/>
      </c>
      <c r="AB48" s="110" t="str">
        <f t="shared" si="48"/>
        <v/>
      </c>
      <c r="AC48" s="109" t="str">
        <f t="shared" si="49"/>
        <v/>
      </c>
      <c r="AD48" s="110" t="str">
        <f t="shared" si="50"/>
        <v/>
      </c>
      <c r="AE48" s="133" t="str">
        <f t="shared" si="23"/>
        <v/>
      </c>
    </row>
    <row r="49" spans="1:31" ht="15.95" customHeight="1">
      <c r="A49" s="67">
        <v>45</v>
      </c>
      <c r="B49" s="179" t="str">
        <f t="shared" si="30"/>
        <v/>
      </c>
      <c r="C49" s="69" t="str">
        <f t="shared" si="24"/>
        <v/>
      </c>
      <c r="D49" s="70" t="str">
        <f t="shared" si="25"/>
        <v/>
      </c>
      <c r="E49" s="70" t="str">
        <f t="shared" si="31"/>
        <v/>
      </c>
      <c r="F49" s="70" t="str">
        <f t="shared" si="26"/>
        <v/>
      </c>
      <c r="G49" s="70" t="str">
        <f t="shared" si="32"/>
        <v/>
      </c>
      <c r="H49" s="70" t="str">
        <f t="shared" si="33"/>
        <v/>
      </c>
      <c r="I49" s="102" t="str">
        <f t="shared" si="34"/>
        <v/>
      </c>
      <c r="J49" s="103" t="str">
        <f t="shared" si="35"/>
        <v/>
      </c>
      <c r="K49" s="102" t="str">
        <f t="shared" si="36"/>
        <v/>
      </c>
      <c r="L49" s="103" t="str">
        <f t="shared" si="37"/>
        <v/>
      </c>
      <c r="M49" s="102" t="str">
        <f t="shared" si="38"/>
        <v/>
      </c>
      <c r="N49" s="103" t="str">
        <f t="shared" si="39"/>
        <v/>
      </c>
      <c r="O49" s="130" t="str">
        <f t="shared" si="27"/>
        <v/>
      </c>
      <c r="Q49" s="84">
        <v>45</v>
      </c>
      <c r="R49" s="174" t="str">
        <f t="shared" si="40"/>
        <v/>
      </c>
      <c r="S49" s="176" t="str">
        <f t="shared" si="41"/>
        <v/>
      </c>
      <c r="T49" s="76" t="str">
        <f t="shared" si="28"/>
        <v/>
      </c>
      <c r="U49" s="76" t="str">
        <f t="shared" si="42"/>
        <v/>
      </c>
      <c r="V49" s="76" t="str">
        <f t="shared" si="29"/>
        <v/>
      </c>
      <c r="W49" s="76" t="str">
        <f t="shared" si="43"/>
        <v/>
      </c>
      <c r="X49" s="76" t="str">
        <f t="shared" si="44"/>
        <v/>
      </c>
      <c r="Y49" s="109" t="str">
        <f t="shared" si="45"/>
        <v/>
      </c>
      <c r="Z49" s="110" t="str">
        <f t="shared" si="46"/>
        <v/>
      </c>
      <c r="AA49" s="109" t="str">
        <f t="shared" si="47"/>
        <v/>
      </c>
      <c r="AB49" s="110" t="str">
        <f t="shared" si="48"/>
        <v/>
      </c>
      <c r="AC49" s="109" t="str">
        <f t="shared" si="49"/>
        <v/>
      </c>
      <c r="AD49" s="110" t="str">
        <f t="shared" si="50"/>
        <v/>
      </c>
      <c r="AE49" s="133" t="str">
        <f t="shared" si="23"/>
        <v/>
      </c>
    </row>
    <row r="50" spans="1:31" ht="15.95" customHeight="1">
      <c r="A50" s="67">
        <v>46</v>
      </c>
      <c r="B50" s="179" t="str">
        <f t="shared" si="30"/>
        <v/>
      </c>
      <c r="C50" s="69" t="str">
        <f t="shared" si="24"/>
        <v/>
      </c>
      <c r="D50" s="70" t="str">
        <f t="shared" si="25"/>
        <v/>
      </c>
      <c r="E50" s="70" t="str">
        <f t="shared" si="31"/>
        <v/>
      </c>
      <c r="F50" s="70" t="str">
        <f t="shared" si="26"/>
        <v/>
      </c>
      <c r="G50" s="70" t="str">
        <f t="shared" si="32"/>
        <v/>
      </c>
      <c r="H50" s="70" t="str">
        <f t="shared" si="33"/>
        <v/>
      </c>
      <c r="I50" s="102" t="str">
        <f t="shared" si="34"/>
        <v/>
      </c>
      <c r="J50" s="103" t="str">
        <f t="shared" si="35"/>
        <v/>
      </c>
      <c r="K50" s="102" t="str">
        <f t="shared" si="36"/>
        <v/>
      </c>
      <c r="L50" s="103" t="str">
        <f t="shared" si="37"/>
        <v/>
      </c>
      <c r="M50" s="102" t="str">
        <f t="shared" si="38"/>
        <v/>
      </c>
      <c r="N50" s="103" t="str">
        <f t="shared" si="39"/>
        <v/>
      </c>
      <c r="O50" s="130" t="str">
        <f t="shared" si="27"/>
        <v/>
      </c>
      <c r="Q50" s="84">
        <v>46</v>
      </c>
      <c r="R50" s="174" t="str">
        <f t="shared" si="40"/>
        <v/>
      </c>
      <c r="S50" s="176" t="str">
        <f t="shared" si="41"/>
        <v/>
      </c>
      <c r="T50" s="76" t="str">
        <f t="shared" si="28"/>
        <v/>
      </c>
      <c r="U50" s="76" t="str">
        <f t="shared" si="42"/>
        <v/>
      </c>
      <c r="V50" s="76" t="str">
        <f t="shared" si="29"/>
        <v/>
      </c>
      <c r="W50" s="76" t="str">
        <f t="shared" si="43"/>
        <v/>
      </c>
      <c r="X50" s="76" t="str">
        <f t="shared" si="44"/>
        <v/>
      </c>
      <c r="Y50" s="109" t="str">
        <f t="shared" si="45"/>
        <v/>
      </c>
      <c r="Z50" s="110" t="str">
        <f t="shared" si="46"/>
        <v/>
      </c>
      <c r="AA50" s="109" t="str">
        <f t="shared" si="47"/>
        <v/>
      </c>
      <c r="AB50" s="110" t="str">
        <f t="shared" si="48"/>
        <v/>
      </c>
      <c r="AC50" s="109" t="str">
        <f t="shared" si="49"/>
        <v/>
      </c>
      <c r="AD50" s="110" t="str">
        <f t="shared" si="50"/>
        <v/>
      </c>
      <c r="AE50" s="133" t="str">
        <f t="shared" si="23"/>
        <v/>
      </c>
    </row>
    <row r="51" spans="1:31" ht="15.95" customHeight="1">
      <c r="A51" s="67">
        <v>47</v>
      </c>
      <c r="B51" s="179" t="str">
        <f t="shared" si="30"/>
        <v/>
      </c>
      <c r="C51" s="69" t="str">
        <f t="shared" si="24"/>
        <v/>
      </c>
      <c r="D51" s="70" t="str">
        <f t="shared" si="25"/>
        <v/>
      </c>
      <c r="E51" s="70" t="str">
        <f t="shared" si="31"/>
        <v/>
      </c>
      <c r="F51" s="70" t="str">
        <f t="shared" si="26"/>
        <v/>
      </c>
      <c r="G51" s="70" t="str">
        <f t="shared" si="32"/>
        <v/>
      </c>
      <c r="H51" s="70" t="str">
        <f t="shared" si="33"/>
        <v/>
      </c>
      <c r="I51" s="102" t="str">
        <f t="shared" si="34"/>
        <v/>
      </c>
      <c r="J51" s="103" t="str">
        <f t="shared" si="35"/>
        <v/>
      </c>
      <c r="K51" s="102" t="str">
        <f t="shared" si="36"/>
        <v/>
      </c>
      <c r="L51" s="103" t="str">
        <f t="shared" si="37"/>
        <v/>
      </c>
      <c r="M51" s="102" t="str">
        <f t="shared" si="38"/>
        <v/>
      </c>
      <c r="N51" s="103" t="str">
        <f t="shared" si="39"/>
        <v/>
      </c>
      <c r="O51" s="130" t="str">
        <f t="shared" si="27"/>
        <v/>
      </c>
      <c r="Q51" s="84">
        <v>47</v>
      </c>
      <c r="R51" s="174" t="str">
        <f t="shared" si="40"/>
        <v/>
      </c>
      <c r="S51" s="176" t="str">
        <f t="shared" si="41"/>
        <v/>
      </c>
      <c r="T51" s="76" t="str">
        <f t="shared" si="28"/>
        <v/>
      </c>
      <c r="U51" s="76" t="str">
        <f t="shared" si="42"/>
        <v/>
      </c>
      <c r="V51" s="76" t="str">
        <f t="shared" si="29"/>
        <v/>
      </c>
      <c r="W51" s="76" t="str">
        <f t="shared" si="43"/>
        <v/>
      </c>
      <c r="X51" s="76" t="str">
        <f t="shared" si="44"/>
        <v/>
      </c>
      <c r="Y51" s="109" t="str">
        <f t="shared" si="45"/>
        <v/>
      </c>
      <c r="Z51" s="110" t="str">
        <f t="shared" si="46"/>
        <v/>
      </c>
      <c r="AA51" s="109" t="str">
        <f t="shared" si="47"/>
        <v/>
      </c>
      <c r="AB51" s="110" t="str">
        <f t="shared" si="48"/>
        <v/>
      </c>
      <c r="AC51" s="109" t="str">
        <f t="shared" si="49"/>
        <v/>
      </c>
      <c r="AD51" s="110" t="str">
        <f t="shared" si="50"/>
        <v/>
      </c>
      <c r="AE51" s="133" t="str">
        <f t="shared" si="23"/>
        <v/>
      </c>
    </row>
    <row r="52" spans="1:31" ht="15.95" customHeight="1">
      <c r="A52" s="67">
        <v>48</v>
      </c>
      <c r="B52" s="179" t="str">
        <f t="shared" si="30"/>
        <v/>
      </c>
      <c r="C52" s="69" t="str">
        <f t="shared" si="24"/>
        <v/>
      </c>
      <c r="D52" s="70" t="str">
        <f t="shared" si="25"/>
        <v/>
      </c>
      <c r="E52" s="70" t="str">
        <f t="shared" si="31"/>
        <v/>
      </c>
      <c r="F52" s="70" t="str">
        <f t="shared" si="26"/>
        <v/>
      </c>
      <c r="G52" s="70" t="str">
        <f t="shared" si="32"/>
        <v/>
      </c>
      <c r="H52" s="70" t="str">
        <f t="shared" si="33"/>
        <v/>
      </c>
      <c r="I52" s="102" t="str">
        <f t="shared" si="34"/>
        <v/>
      </c>
      <c r="J52" s="103" t="str">
        <f t="shared" si="35"/>
        <v/>
      </c>
      <c r="K52" s="102" t="str">
        <f t="shared" si="36"/>
        <v/>
      </c>
      <c r="L52" s="103" t="str">
        <f t="shared" si="37"/>
        <v/>
      </c>
      <c r="M52" s="102" t="str">
        <f t="shared" si="38"/>
        <v/>
      </c>
      <c r="N52" s="103" t="str">
        <f t="shared" si="39"/>
        <v/>
      </c>
      <c r="O52" s="130" t="str">
        <f t="shared" si="27"/>
        <v/>
      </c>
      <c r="Q52" s="84">
        <v>48</v>
      </c>
      <c r="R52" s="174" t="str">
        <f t="shared" si="40"/>
        <v/>
      </c>
      <c r="S52" s="176" t="str">
        <f t="shared" si="41"/>
        <v/>
      </c>
      <c r="T52" s="76" t="str">
        <f t="shared" si="28"/>
        <v/>
      </c>
      <c r="U52" s="76" t="str">
        <f t="shared" si="42"/>
        <v/>
      </c>
      <c r="V52" s="76" t="str">
        <f t="shared" si="29"/>
        <v/>
      </c>
      <c r="W52" s="76" t="str">
        <f t="shared" si="43"/>
        <v/>
      </c>
      <c r="X52" s="76" t="str">
        <f t="shared" si="44"/>
        <v/>
      </c>
      <c r="Y52" s="109" t="str">
        <f t="shared" si="45"/>
        <v/>
      </c>
      <c r="Z52" s="110" t="str">
        <f t="shared" si="46"/>
        <v/>
      </c>
      <c r="AA52" s="109" t="str">
        <f t="shared" si="47"/>
        <v/>
      </c>
      <c r="AB52" s="110" t="str">
        <f t="shared" si="48"/>
        <v/>
      </c>
      <c r="AC52" s="109" t="str">
        <f t="shared" si="49"/>
        <v/>
      </c>
      <c r="AD52" s="110" t="str">
        <f t="shared" si="50"/>
        <v/>
      </c>
      <c r="AE52" s="133" t="str">
        <f t="shared" si="23"/>
        <v/>
      </c>
    </row>
    <row r="53" spans="1:31" ht="15.95" customHeight="1">
      <c r="A53" s="67">
        <v>49</v>
      </c>
      <c r="B53" s="179" t="str">
        <f t="shared" si="30"/>
        <v/>
      </c>
      <c r="C53" s="69" t="str">
        <f t="shared" si="24"/>
        <v/>
      </c>
      <c r="D53" s="70" t="str">
        <f t="shared" si="25"/>
        <v/>
      </c>
      <c r="E53" s="70" t="str">
        <f t="shared" si="31"/>
        <v/>
      </c>
      <c r="F53" s="70" t="str">
        <f t="shared" si="26"/>
        <v/>
      </c>
      <c r="G53" s="70" t="str">
        <f t="shared" si="32"/>
        <v/>
      </c>
      <c r="H53" s="70" t="str">
        <f t="shared" si="33"/>
        <v/>
      </c>
      <c r="I53" s="102" t="str">
        <f t="shared" si="34"/>
        <v/>
      </c>
      <c r="J53" s="103" t="str">
        <f t="shared" si="35"/>
        <v/>
      </c>
      <c r="K53" s="102" t="str">
        <f t="shared" si="36"/>
        <v/>
      </c>
      <c r="L53" s="103" t="str">
        <f t="shared" si="37"/>
        <v/>
      </c>
      <c r="M53" s="102" t="str">
        <f t="shared" si="38"/>
        <v/>
      </c>
      <c r="N53" s="103" t="str">
        <f t="shared" si="39"/>
        <v/>
      </c>
      <c r="O53" s="130" t="str">
        <f t="shared" si="27"/>
        <v/>
      </c>
      <c r="Q53" s="84">
        <v>49</v>
      </c>
      <c r="R53" s="174" t="str">
        <f t="shared" si="40"/>
        <v/>
      </c>
      <c r="S53" s="176" t="str">
        <f t="shared" si="41"/>
        <v/>
      </c>
      <c r="T53" s="76" t="str">
        <f t="shared" si="28"/>
        <v/>
      </c>
      <c r="U53" s="76" t="str">
        <f t="shared" si="42"/>
        <v/>
      </c>
      <c r="V53" s="76" t="str">
        <f t="shared" si="29"/>
        <v/>
      </c>
      <c r="W53" s="76" t="str">
        <f t="shared" si="43"/>
        <v/>
      </c>
      <c r="X53" s="76" t="str">
        <f t="shared" si="44"/>
        <v/>
      </c>
      <c r="Y53" s="109" t="str">
        <f t="shared" si="45"/>
        <v/>
      </c>
      <c r="Z53" s="110" t="str">
        <f t="shared" si="46"/>
        <v/>
      </c>
      <c r="AA53" s="109" t="str">
        <f t="shared" si="47"/>
        <v/>
      </c>
      <c r="AB53" s="110" t="str">
        <f t="shared" si="48"/>
        <v/>
      </c>
      <c r="AC53" s="109" t="str">
        <f t="shared" si="49"/>
        <v/>
      </c>
      <c r="AD53" s="110" t="str">
        <f t="shared" si="50"/>
        <v/>
      </c>
      <c r="AE53" s="133" t="str">
        <f t="shared" si="23"/>
        <v/>
      </c>
    </row>
    <row r="54" spans="1:31" ht="15.95" customHeight="1">
      <c r="A54" s="67">
        <v>50</v>
      </c>
      <c r="B54" s="179" t="str">
        <f t="shared" si="30"/>
        <v/>
      </c>
      <c r="C54" s="69" t="str">
        <f t="shared" si="24"/>
        <v/>
      </c>
      <c r="D54" s="70" t="str">
        <f t="shared" si="25"/>
        <v/>
      </c>
      <c r="E54" s="70" t="str">
        <f t="shared" si="31"/>
        <v/>
      </c>
      <c r="F54" s="70" t="str">
        <f t="shared" si="26"/>
        <v/>
      </c>
      <c r="G54" s="70" t="str">
        <f t="shared" si="32"/>
        <v/>
      </c>
      <c r="H54" s="70" t="str">
        <f t="shared" si="33"/>
        <v/>
      </c>
      <c r="I54" s="102" t="str">
        <f t="shared" si="34"/>
        <v/>
      </c>
      <c r="J54" s="103" t="str">
        <f t="shared" si="35"/>
        <v/>
      </c>
      <c r="K54" s="102" t="str">
        <f t="shared" si="36"/>
        <v/>
      </c>
      <c r="L54" s="103" t="str">
        <f t="shared" si="37"/>
        <v/>
      </c>
      <c r="M54" s="102" t="str">
        <f t="shared" si="38"/>
        <v/>
      </c>
      <c r="N54" s="103" t="str">
        <f t="shared" si="39"/>
        <v/>
      </c>
      <c r="O54" s="130" t="str">
        <f t="shared" si="27"/>
        <v/>
      </c>
      <c r="Q54" s="84">
        <v>50</v>
      </c>
      <c r="R54" s="174" t="str">
        <f t="shared" si="40"/>
        <v/>
      </c>
      <c r="S54" s="176" t="str">
        <f t="shared" si="41"/>
        <v/>
      </c>
      <c r="T54" s="76" t="str">
        <f t="shared" si="28"/>
        <v/>
      </c>
      <c r="U54" s="76" t="str">
        <f t="shared" si="42"/>
        <v/>
      </c>
      <c r="V54" s="76" t="str">
        <f t="shared" si="29"/>
        <v/>
      </c>
      <c r="W54" s="76" t="str">
        <f t="shared" si="43"/>
        <v/>
      </c>
      <c r="X54" s="76" t="str">
        <f t="shared" si="44"/>
        <v/>
      </c>
      <c r="Y54" s="109" t="str">
        <f t="shared" si="45"/>
        <v/>
      </c>
      <c r="Z54" s="110" t="str">
        <f t="shared" si="46"/>
        <v/>
      </c>
      <c r="AA54" s="109" t="str">
        <f t="shared" si="47"/>
        <v/>
      </c>
      <c r="AB54" s="110" t="str">
        <f t="shared" si="48"/>
        <v/>
      </c>
      <c r="AC54" s="109" t="str">
        <f t="shared" si="49"/>
        <v/>
      </c>
      <c r="AD54" s="110" t="str">
        <f t="shared" si="50"/>
        <v/>
      </c>
      <c r="AE54" s="133" t="str">
        <f t="shared" si="23"/>
        <v/>
      </c>
    </row>
    <row r="55" spans="1:31" ht="15.95" customHeight="1">
      <c r="A55" s="67">
        <v>51</v>
      </c>
      <c r="B55" s="179" t="str">
        <f t="shared" si="30"/>
        <v/>
      </c>
      <c r="C55" s="69" t="str">
        <f t="shared" si="24"/>
        <v/>
      </c>
      <c r="D55" s="70" t="str">
        <f t="shared" si="25"/>
        <v/>
      </c>
      <c r="E55" s="70" t="str">
        <f t="shared" si="31"/>
        <v/>
      </c>
      <c r="F55" s="70" t="str">
        <f t="shared" si="26"/>
        <v/>
      </c>
      <c r="G55" s="70" t="str">
        <f t="shared" si="32"/>
        <v/>
      </c>
      <c r="H55" s="70" t="str">
        <f t="shared" si="33"/>
        <v/>
      </c>
      <c r="I55" s="102" t="str">
        <f t="shared" si="34"/>
        <v/>
      </c>
      <c r="J55" s="103" t="str">
        <f t="shared" si="35"/>
        <v/>
      </c>
      <c r="K55" s="102" t="str">
        <f t="shared" si="36"/>
        <v/>
      </c>
      <c r="L55" s="103" t="str">
        <f t="shared" si="37"/>
        <v/>
      </c>
      <c r="M55" s="102" t="str">
        <f t="shared" si="38"/>
        <v/>
      </c>
      <c r="N55" s="103" t="str">
        <f t="shared" si="39"/>
        <v/>
      </c>
      <c r="O55" s="130" t="str">
        <f t="shared" si="27"/>
        <v/>
      </c>
      <c r="Q55" s="84">
        <v>51</v>
      </c>
      <c r="R55" s="174" t="str">
        <f t="shared" si="40"/>
        <v/>
      </c>
      <c r="S55" s="176" t="str">
        <f t="shared" si="41"/>
        <v/>
      </c>
      <c r="T55" s="76" t="str">
        <f t="shared" si="28"/>
        <v/>
      </c>
      <c r="U55" s="76" t="str">
        <f t="shared" si="42"/>
        <v/>
      </c>
      <c r="V55" s="76" t="str">
        <f t="shared" si="29"/>
        <v/>
      </c>
      <c r="W55" s="76" t="str">
        <f t="shared" si="43"/>
        <v/>
      </c>
      <c r="X55" s="76" t="str">
        <f t="shared" si="44"/>
        <v/>
      </c>
      <c r="Y55" s="109" t="str">
        <f t="shared" si="45"/>
        <v/>
      </c>
      <c r="Z55" s="110" t="str">
        <f t="shared" si="46"/>
        <v/>
      </c>
      <c r="AA55" s="109" t="str">
        <f t="shared" si="47"/>
        <v/>
      </c>
      <c r="AB55" s="110" t="str">
        <f t="shared" si="48"/>
        <v/>
      </c>
      <c r="AC55" s="109" t="str">
        <f t="shared" si="49"/>
        <v/>
      </c>
      <c r="AD55" s="110" t="str">
        <f t="shared" si="50"/>
        <v/>
      </c>
      <c r="AE55" s="133" t="str">
        <f t="shared" si="23"/>
        <v/>
      </c>
    </row>
    <row r="56" spans="1:31" ht="15.95" customHeight="1">
      <c r="A56" s="67">
        <v>52</v>
      </c>
      <c r="B56" s="179" t="str">
        <f t="shared" si="30"/>
        <v/>
      </c>
      <c r="C56" s="69" t="str">
        <f t="shared" si="24"/>
        <v/>
      </c>
      <c r="D56" s="70" t="str">
        <f t="shared" si="25"/>
        <v/>
      </c>
      <c r="E56" s="70" t="str">
        <f t="shared" si="31"/>
        <v/>
      </c>
      <c r="F56" s="70" t="str">
        <f t="shared" si="26"/>
        <v/>
      </c>
      <c r="G56" s="70" t="str">
        <f t="shared" si="32"/>
        <v/>
      </c>
      <c r="H56" s="70" t="str">
        <f t="shared" si="33"/>
        <v/>
      </c>
      <c r="I56" s="102" t="str">
        <f t="shared" si="34"/>
        <v/>
      </c>
      <c r="J56" s="103" t="str">
        <f t="shared" si="35"/>
        <v/>
      </c>
      <c r="K56" s="102" t="str">
        <f t="shared" si="36"/>
        <v/>
      </c>
      <c r="L56" s="103" t="str">
        <f t="shared" si="37"/>
        <v/>
      </c>
      <c r="M56" s="102" t="str">
        <f t="shared" si="38"/>
        <v/>
      </c>
      <c r="N56" s="103" t="str">
        <f t="shared" si="39"/>
        <v/>
      </c>
      <c r="O56" s="130" t="str">
        <f t="shared" si="27"/>
        <v/>
      </c>
      <c r="Q56" s="84">
        <v>52</v>
      </c>
      <c r="R56" s="174" t="str">
        <f t="shared" si="40"/>
        <v/>
      </c>
      <c r="S56" s="176" t="str">
        <f t="shared" si="41"/>
        <v/>
      </c>
      <c r="T56" s="76" t="str">
        <f t="shared" si="28"/>
        <v/>
      </c>
      <c r="U56" s="76" t="str">
        <f t="shared" si="42"/>
        <v/>
      </c>
      <c r="V56" s="76" t="str">
        <f t="shared" si="29"/>
        <v/>
      </c>
      <c r="W56" s="76" t="str">
        <f t="shared" si="43"/>
        <v/>
      </c>
      <c r="X56" s="76" t="str">
        <f t="shared" si="44"/>
        <v/>
      </c>
      <c r="Y56" s="109" t="str">
        <f t="shared" si="45"/>
        <v/>
      </c>
      <c r="Z56" s="110" t="str">
        <f t="shared" si="46"/>
        <v/>
      </c>
      <c r="AA56" s="109" t="str">
        <f t="shared" si="47"/>
        <v/>
      </c>
      <c r="AB56" s="110" t="str">
        <f t="shared" si="48"/>
        <v/>
      </c>
      <c r="AC56" s="109" t="str">
        <f t="shared" si="49"/>
        <v/>
      </c>
      <c r="AD56" s="110" t="str">
        <f t="shared" si="50"/>
        <v/>
      </c>
      <c r="AE56" s="133" t="str">
        <f t="shared" si="23"/>
        <v/>
      </c>
    </row>
    <row r="57" spans="1:31" ht="15.95" customHeight="1">
      <c r="A57" s="67">
        <v>53</v>
      </c>
      <c r="B57" s="179" t="str">
        <f t="shared" si="30"/>
        <v/>
      </c>
      <c r="C57" s="69" t="str">
        <f t="shared" si="24"/>
        <v/>
      </c>
      <c r="D57" s="70" t="str">
        <f t="shared" si="25"/>
        <v/>
      </c>
      <c r="E57" s="70" t="str">
        <f t="shared" si="31"/>
        <v/>
      </c>
      <c r="F57" s="70" t="str">
        <f t="shared" si="26"/>
        <v/>
      </c>
      <c r="G57" s="70" t="str">
        <f t="shared" si="32"/>
        <v/>
      </c>
      <c r="H57" s="70" t="str">
        <f t="shared" si="33"/>
        <v/>
      </c>
      <c r="I57" s="102" t="str">
        <f t="shared" si="34"/>
        <v/>
      </c>
      <c r="J57" s="103" t="str">
        <f t="shared" si="35"/>
        <v/>
      </c>
      <c r="K57" s="102" t="str">
        <f t="shared" si="36"/>
        <v/>
      </c>
      <c r="L57" s="103" t="str">
        <f t="shared" si="37"/>
        <v/>
      </c>
      <c r="M57" s="102" t="str">
        <f t="shared" si="38"/>
        <v/>
      </c>
      <c r="N57" s="103" t="str">
        <f t="shared" si="39"/>
        <v/>
      </c>
      <c r="O57" s="130" t="str">
        <f t="shared" si="27"/>
        <v/>
      </c>
      <c r="Q57" s="84">
        <v>53</v>
      </c>
      <c r="R57" s="174" t="str">
        <f t="shared" si="40"/>
        <v/>
      </c>
      <c r="S57" s="176" t="str">
        <f t="shared" si="41"/>
        <v/>
      </c>
      <c r="T57" s="76" t="str">
        <f t="shared" si="28"/>
        <v/>
      </c>
      <c r="U57" s="76" t="str">
        <f t="shared" si="42"/>
        <v/>
      </c>
      <c r="V57" s="76" t="str">
        <f t="shared" si="29"/>
        <v/>
      </c>
      <c r="W57" s="76" t="str">
        <f t="shared" si="43"/>
        <v/>
      </c>
      <c r="X57" s="76" t="str">
        <f t="shared" si="44"/>
        <v/>
      </c>
      <c r="Y57" s="109" t="str">
        <f t="shared" si="45"/>
        <v/>
      </c>
      <c r="Z57" s="110" t="str">
        <f t="shared" si="46"/>
        <v/>
      </c>
      <c r="AA57" s="109" t="str">
        <f t="shared" si="47"/>
        <v/>
      </c>
      <c r="AB57" s="110" t="str">
        <f t="shared" si="48"/>
        <v/>
      </c>
      <c r="AC57" s="109" t="str">
        <f t="shared" si="49"/>
        <v/>
      </c>
      <c r="AD57" s="110" t="str">
        <f t="shared" si="50"/>
        <v/>
      </c>
      <c r="AE57" s="133" t="str">
        <f t="shared" si="23"/>
        <v/>
      </c>
    </row>
    <row r="58" spans="1:31" ht="15.95" customHeight="1">
      <c r="A58" s="67">
        <v>54</v>
      </c>
      <c r="B58" s="179" t="str">
        <f t="shared" si="30"/>
        <v/>
      </c>
      <c r="C58" s="69" t="str">
        <f t="shared" si="24"/>
        <v/>
      </c>
      <c r="D58" s="70" t="str">
        <f t="shared" si="25"/>
        <v/>
      </c>
      <c r="E58" s="70" t="str">
        <f t="shared" si="31"/>
        <v/>
      </c>
      <c r="F58" s="70" t="str">
        <f t="shared" si="26"/>
        <v/>
      </c>
      <c r="G58" s="70" t="str">
        <f t="shared" si="32"/>
        <v/>
      </c>
      <c r="H58" s="70" t="str">
        <f t="shared" si="33"/>
        <v/>
      </c>
      <c r="I58" s="102" t="str">
        <f t="shared" si="34"/>
        <v/>
      </c>
      <c r="J58" s="103" t="str">
        <f t="shared" si="35"/>
        <v/>
      </c>
      <c r="K58" s="102" t="str">
        <f t="shared" si="36"/>
        <v/>
      </c>
      <c r="L58" s="103" t="str">
        <f t="shared" si="37"/>
        <v/>
      </c>
      <c r="M58" s="102" t="str">
        <f t="shared" si="38"/>
        <v/>
      </c>
      <c r="N58" s="103" t="str">
        <f t="shared" si="39"/>
        <v/>
      </c>
      <c r="O58" s="130" t="str">
        <f t="shared" si="27"/>
        <v/>
      </c>
      <c r="Q58" s="84">
        <v>54</v>
      </c>
      <c r="R58" s="174" t="str">
        <f t="shared" si="40"/>
        <v/>
      </c>
      <c r="S58" s="176" t="str">
        <f t="shared" si="41"/>
        <v/>
      </c>
      <c r="T58" s="76" t="str">
        <f t="shared" si="28"/>
        <v/>
      </c>
      <c r="U58" s="76" t="str">
        <f t="shared" si="42"/>
        <v/>
      </c>
      <c r="V58" s="76" t="str">
        <f t="shared" si="29"/>
        <v/>
      </c>
      <c r="W58" s="76" t="str">
        <f t="shared" si="43"/>
        <v/>
      </c>
      <c r="X58" s="76" t="str">
        <f t="shared" si="44"/>
        <v/>
      </c>
      <c r="Y58" s="109" t="str">
        <f t="shared" si="45"/>
        <v/>
      </c>
      <c r="Z58" s="110" t="str">
        <f t="shared" si="46"/>
        <v/>
      </c>
      <c r="AA58" s="109" t="str">
        <f t="shared" si="47"/>
        <v/>
      </c>
      <c r="AB58" s="110" t="str">
        <f t="shared" si="48"/>
        <v/>
      </c>
      <c r="AC58" s="109" t="str">
        <f t="shared" si="49"/>
        <v/>
      </c>
      <c r="AD58" s="110" t="str">
        <f t="shared" si="50"/>
        <v/>
      </c>
      <c r="AE58" s="133" t="str">
        <f t="shared" si="23"/>
        <v/>
      </c>
    </row>
    <row r="59" spans="1:31" ht="15.95" customHeight="1">
      <c r="A59" s="67">
        <v>55</v>
      </c>
      <c r="B59" s="179" t="str">
        <f t="shared" si="30"/>
        <v/>
      </c>
      <c r="C59" s="69" t="str">
        <f t="shared" si="24"/>
        <v/>
      </c>
      <c r="D59" s="70" t="str">
        <f t="shared" si="25"/>
        <v/>
      </c>
      <c r="E59" s="70" t="str">
        <f t="shared" si="31"/>
        <v/>
      </c>
      <c r="F59" s="70" t="str">
        <f t="shared" si="26"/>
        <v/>
      </c>
      <c r="G59" s="70" t="str">
        <f t="shared" si="32"/>
        <v/>
      </c>
      <c r="H59" s="70" t="str">
        <f t="shared" si="33"/>
        <v/>
      </c>
      <c r="I59" s="102" t="str">
        <f t="shared" si="34"/>
        <v/>
      </c>
      <c r="J59" s="103" t="str">
        <f t="shared" si="35"/>
        <v/>
      </c>
      <c r="K59" s="102" t="str">
        <f t="shared" si="36"/>
        <v/>
      </c>
      <c r="L59" s="103" t="str">
        <f t="shared" si="37"/>
        <v/>
      </c>
      <c r="M59" s="102" t="str">
        <f t="shared" si="38"/>
        <v/>
      </c>
      <c r="N59" s="103" t="str">
        <f t="shared" si="39"/>
        <v/>
      </c>
      <c r="O59" s="130" t="str">
        <f t="shared" si="27"/>
        <v/>
      </c>
      <c r="Q59" s="84">
        <v>55</v>
      </c>
      <c r="R59" s="174" t="str">
        <f t="shared" si="40"/>
        <v/>
      </c>
      <c r="S59" s="176" t="str">
        <f t="shared" si="41"/>
        <v/>
      </c>
      <c r="T59" s="76" t="str">
        <f t="shared" si="28"/>
        <v/>
      </c>
      <c r="U59" s="76" t="str">
        <f t="shared" si="42"/>
        <v/>
      </c>
      <c r="V59" s="76" t="str">
        <f t="shared" si="29"/>
        <v/>
      </c>
      <c r="W59" s="76" t="str">
        <f t="shared" si="43"/>
        <v/>
      </c>
      <c r="X59" s="76" t="str">
        <f t="shared" si="44"/>
        <v/>
      </c>
      <c r="Y59" s="109" t="str">
        <f t="shared" si="45"/>
        <v/>
      </c>
      <c r="Z59" s="110" t="str">
        <f t="shared" si="46"/>
        <v/>
      </c>
      <c r="AA59" s="109" t="str">
        <f t="shared" si="47"/>
        <v/>
      </c>
      <c r="AB59" s="110" t="str">
        <f t="shared" si="48"/>
        <v/>
      </c>
      <c r="AC59" s="109" t="str">
        <f t="shared" si="49"/>
        <v/>
      </c>
      <c r="AD59" s="110" t="str">
        <f t="shared" si="50"/>
        <v/>
      </c>
      <c r="AE59" s="133" t="str">
        <f t="shared" si="23"/>
        <v/>
      </c>
    </row>
    <row r="60" spans="1:31" ht="15.95" customHeight="1">
      <c r="A60" s="67">
        <v>56</v>
      </c>
      <c r="B60" s="179" t="str">
        <f t="shared" si="30"/>
        <v/>
      </c>
      <c r="C60" s="69" t="str">
        <f t="shared" si="24"/>
        <v/>
      </c>
      <c r="D60" s="70" t="str">
        <f t="shared" si="25"/>
        <v/>
      </c>
      <c r="E60" s="70" t="str">
        <f t="shared" si="31"/>
        <v/>
      </c>
      <c r="F60" s="70" t="str">
        <f t="shared" si="26"/>
        <v/>
      </c>
      <c r="G60" s="70" t="str">
        <f t="shared" si="32"/>
        <v/>
      </c>
      <c r="H60" s="70" t="str">
        <f t="shared" si="33"/>
        <v/>
      </c>
      <c r="I60" s="102" t="str">
        <f t="shared" si="34"/>
        <v/>
      </c>
      <c r="J60" s="103" t="str">
        <f t="shared" si="35"/>
        <v/>
      </c>
      <c r="K60" s="102" t="str">
        <f t="shared" si="36"/>
        <v/>
      </c>
      <c r="L60" s="103" t="str">
        <f t="shared" si="37"/>
        <v/>
      </c>
      <c r="M60" s="102" t="str">
        <f t="shared" si="38"/>
        <v/>
      </c>
      <c r="N60" s="103" t="str">
        <f t="shared" si="39"/>
        <v/>
      </c>
      <c r="O60" s="130" t="str">
        <f t="shared" si="27"/>
        <v/>
      </c>
      <c r="Q60" s="84">
        <v>56</v>
      </c>
      <c r="R60" s="174" t="str">
        <f t="shared" si="40"/>
        <v/>
      </c>
      <c r="S60" s="176" t="str">
        <f t="shared" si="41"/>
        <v/>
      </c>
      <c r="T60" s="76" t="str">
        <f t="shared" si="28"/>
        <v/>
      </c>
      <c r="U60" s="76" t="str">
        <f t="shared" si="42"/>
        <v/>
      </c>
      <c r="V60" s="76" t="str">
        <f t="shared" si="29"/>
        <v/>
      </c>
      <c r="W60" s="76" t="str">
        <f t="shared" si="43"/>
        <v/>
      </c>
      <c r="X60" s="76" t="str">
        <f t="shared" si="44"/>
        <v/>
      </c>
      <c r="Y60" s="109" t="str">
        <f t="shared" si="45"/>
        <v/>
      </c>
      <c r="Z60" s="110" t="str">
        <f t="shared" si="46"/>
        <v/>
      </c>
      <c r="AA60" s="109" t="str">
        <f t="shared" si="47"/>
        <v/>
      </c>
      <c r="AB60" s="110" t="str">
        <f t="shared" si="48"/>
        <v/>
      </c>
      <c r="AC60" s="109" t="str">
        <f t="shared" si="49"/>
        <v/>
      </c>
      <c r="AD60" s="110" t="str">
        <f t="shared" si="50"/>
        <v/>
      </c>
      <c r="AE60" s="133" t="str">
        <f t="shared" si="23"/>
        <v/>
      </c>
    </row>
    <row r="61" spans="1:31" ht="15.95" customHeight="1">
      <c r="A61" s="67">
        <v>57</v>
      </c>
      <c r="B61" s="179" t="str">
        <f t="shared" si="30"/>
        <v/>
      </c>
      <c r="C61" s="69" t="str">
        <f t="shared" si="24"/>
        <v/>
      </c>
      <c r="D61" s="70" t="str">
        <f t="shared" si="25"/>
        <v/>
      </c>
      <c r="E61" s="70" t="str">
        <f t="shared" si="31"/>
        <v/>
      </c>
      <c r="F61" s="70" t="str">
        <f t="shared" si="26"/>
        <v/>
      </c>
      <c r="G61" s="70" t="str">
        <f t="shared" si="32"/>
        <v/>
      </c>
      <c r="H61" s="70" t="str">
        <f t="shared" si="33"/>
        <v/>
      </c>
      <c r="I61" s="102" t="str">
        <f t="shared" si="34"/>
        <v/>
      </c>
      <c r="J61" s="103" t="str">
        <f t="shared" si="35"/>
        <v/>
      </c>
      <c r="K61" s="102" t="str">
        <f t="shared" si="36"/>
        <v/>
      </c>
      <c r="L61" s="103" t="str">
        <f t="shared" si="37"/>
        <v/>
      </c>
      <c r="M61" s="102" t="str">
        <f t="shared" si="38"/>
        <v/>
      </c>
      <c r="N61" s="103" t="str">
        <f t="shared" si="39"/>
        <v/>
      </c>
      <c r="O61" s="130" t="str">
        <f t="shared" si="27"/>
        <v/>
      </c>
      <c r="Q61" s="84">
        <v>57</v>
      </c>
      <c r="R61" s="174" t="str">
        <f t="shared" si="40"/>
        <v/>
      </c>
      <c r="S61" s="176" t="str">
        <f t="shared" si="41"/>
        <v/>
      </c>
      <c r="T61" s="76" t="str">
        <f t="shared" si="28"/>
        <v/>
      </c>
      <c r="U61" s="76" t="str">
        <f t="shared" si="42"/>
        <v/>
      </c>
      <c r="V61" s="76" t="str">
        <f t="shared" si="29"/>
        <v/>
      </c>
      <c r="W61" s="76" t="str">
        <f t="shared" si="43"/>
        <v/>
      </c>
      <c r="X61" s="76" t="str">
        <f t="shared" si="44"/>
        <v/>
      </c>
      <c r="Y61" s="109" t="str">
        <f t="shared" si="45"/>
        <v/>
      </c>
      <c r="Z61" s="110" t="str">
        <f t="shared" si="46"/>
        <v/>
      </c>
      <c r="AA61" s="109" t="str">
        <f t="shared" si="47"/>
        <v/>
      </c>
      <c r="AB61" s="110" t="str">
        <f t="shared" si="48"/>
        <v/>
      </c>
      <c r="AC61" s="109" t="str">
        <f t="shared" si="49"/>
        <v/>
      </c>
      <c r="AD61" s="110" t="str">
        <f t="shared" si="50"/>
        <v/>
      </c>
      <c r="AE61" s="133" t="str">
        <f t="shared" si="23"/>
        <v/>
      </c>
    </row>
    <row r="62" spans="1:31" ht="15.95" customHeight="1">
      <c r="A62" s="67">
        <v>58</v>
      </c>
      <c r="B62" s="179" t="str">
        <f t="shared" si="30"/>
        <v/>
      </c>
      <c r="C62" s="69" t="str">
        <f t="shared" si="24"/>
        <v/>
      </c>
      <c r="D62" s="70" t="str">
        <f t="shared" si="25"/>
        <v/>
      </c>
      <c r="E62" s="70" t="str">
        <f t="shared" si="31"/>
        <v/>
      </c>
      <c r="F62" s="70" t="str">
        <f t="shared" si="26"/>
        <v/>
      </c>
      <c r="G62" s="70" t="str">
        <f t="shared" si="32"/>
        <v/>
      </c>
      <c r="H62" s="70" t="str">
        <f t="shared" si="33"/>
        <v/>
      </c>
      <c r="I62" s="102" t="str">
        <f t="shared" si="34"/>
        <v/>
      </c>
      <c r="J62" s="103" t="str">
        <f t="shared" si="35"/>
        <v/>
      </c>
      <c r="K62" s="102" t="str">
        <f t="shared" si="36"/>
        <v/>
      </c>
      <c r="L62" s="103" t="str">
        <f t="shared" si="37"/>
        <v/>
      </c>
      <c r="M62" s="102" t="str">
        <f t="shared" si="38"/>
        <v/>
      </c>
      <c r="N62" s="103" t="str">
        <f t="shared" si="39"/>
        <v/>
      </c>
      <c r="O62" s="130" t="str">
        <f t="shared" si="27"/>
        <v/>
      </c>
      <c r="Q62" s="84">
        <v>58</v>
      </c>
      <c r="R62" s="174" t="str">
        <f t="shared" si="40"/>
        <v/>
      </c>
      <c r="S62" s="176" t="str">
        <f t="shared" si="41"/>
        <v/>
      </c>
      <c r="T62" s="76" t="str">
        <f t="shared" si="28"/>
        <v/>
      </c>
      <c r="U62" s="76" t="str">
        <f t="shared" si="42"/>
        <v/>
      </c>
      <c r="V62" s="76" t="str">
        <f t="shared" si="29"/>
        <v/>
      </c>
      <c r="W62" s="76" t="str">
        <f t="shared" si="43"/>
        <v/>
      </c>
      <c r="X62" s="76" t="str">
        <f t="shared" si="44"/>
        <v/>
      </c>
      <c r="Y62" s="109" t="str">
        <f t="shared" si="45"/>
        <v/>
      </c>
      <c r="Z62" s="110" t="str">
        <f t="shared" si="46"/>
        <v/>
      </c>
      <c r="AA62" s="109" t="str">
        <f t="shared" si="47"/>
        <v/>
      </c>
      <c r="AB62" s="110" t="str">
        <f t="shared" si="48"/>
        <v/>
      </c>
      <c r="AC62" s="109" t="str">
        <f t="shared" si="49"/>
        <v/>
      </c>
      <c r="AD62" s="110" t="str">
        <f t="shared" si="50"/>
        <v/>
      </c>
      <c r="AE62" s="133" t="str">
        <f t="shared" si="23"/>
        <v/>
      </c>
    </row>
    <row r="63" spans="1:31" ht="15.95" customHeight="1">
      <c r="A63" s="67">
        <v>59</v>
      </c>
      <c r="B63" s="179" t="str">
        <f t="shared" si="30"/>
        <v/>
      </c>
      <c r="C63" s="69" t="str">
        <f t="shared" si="24"/>
        <v/>
      </c>
      <c r="D63" s="70" t="str">
        <f t="shared" si="25"/>
        <v/>
      </c>
      <c r="E63" s="70" t="str">
        <f t="shared" si="31"/>
        <v/>
      </c>
      <c r="F63" s="70" t="str">
        <f t="shared" si="26"/>
        <v/>
      </c>
      <c r="G63" s="70" t="str">
        <f t="shared" si="32"/>
        <v/>
      </c>
      <c r="H63" s="70" t="str">
        <f t="shared" si="33"/>
        <v/>
      </c>
      <c r="I63" s="102" t="str">
        <f t="shared" si="34"/>
        <v/>
      </c>
      <c r="J63" s="103" t="str">
        <f t="shared" si="35"/>
        <v/>
      </c>
      <c r="K63" s="102" t="str">
        <f t="shared" si="36"/>
        <v/>
      </c>
      <c r="L63" s="103" t="str">
        <f t="shared" si="37"/>
        <v/>
      </c>
      <c r="M63" s="102" t="str">
        <f t="shared" si="38"/>
        <v/>
      </c>
      <c r="N63" s="103" t="str">
        <f t="shared" si="39"/>
        <v/>
      </c>
      <c r="O63" s="130" t="str">
        <f t="shared" si="27"/>
        <v/>
      </c>
      <c r="Q63" s="84">
        <v>59</v>
      </c>
      <c r="R63" s="174" t="str">
        <f t="shared" si="40"/>
        <v/>
      </c>
      <c r="S63" s="176" t="str">
        <f t="shared" si="41"/>
        <v/>
      </c>
      <c r="T63" s="76" t="str">
        <f t="shared" si="28"/>
        <v/>
      </c>
      <c r="U63" s="76" t="str">
        <f t="shared" si="42"/>
        <v/>
      </c>
      <c r="V63" s="76" t="str">
        <f t="shared" si="29"/>
        <v/>
      </c>
      <c r="W63" s="76" t="str">
        <f t="shared" si="43"/>
        <v/>
      </c>
      <c r="X63" s="76" t="str">
        <f t="shared" si="44"/>
        <v/>
      </c>
      <c r="Y63" s="109" t="str">
        <f t="shared" si="45"/>
        <v/>
      </c>
      <c r="Z63" s="110" t="str">
        <f t="shared" si="46"/>
        <v/>
      </c>
      <c r="AA63" s="109" t="str">
        <f t="shared" si="47"/>
        <v/>
      </c>
      <c r="AB63" s="110" t="str">
        <f t="shared" si="48"/>
        <v/>
      </c>
      <c r="AC63" s="109" t="str">
        <f t="shared" si="49"/>
        <v/>
      </c>
      <c r="AD63" s="110" t="str">
        <f t="shared" si="50"/>
        <v/>
      </c>
      <c r="AE63" s="133" t="str">
        <f t="shared" si="23"/>
        <v/>
      </c>
    </row>
    <row r="64" spans="1:31" ht="15.95" customHeight="1">
      <c r="A64" s="67">
        <v>60</v>
      </c>
      <c r="B64" s="179" t="str">
        <f t="shared" si="30"/>
        <v/>
      </c>
      <c r="C64" s="69" t="str">
        <f t="shared" si="24"/>
        <v/>
      </c>
      <c r="D64" s="70" t="str">
        <f t="shared" si="25"/>
        <v/>
      </c>
      <c r="E64" s="70" t="str">
        <f t="shared" si="31"/>
        <v/>
      </c>
      <c r="F64" s="70" t="str">
        <f t="shared" si="26"/>
        <v/>
      </c>
      <c r="G64" s="70" t="str">
        <f t="shared" si="32"/>
        <v/>
      </c>
      <c r="H64" s="70" t="str">
        <f t="shared" si="33"/>
        <v/>
      </c>
      <c r="I64" s="102" t="str">
        <f t="shared" si="34"/>
        <v/>
      </c>
      <c r="J64" s="103" t="str">
        <f t="shared" si="35"/>
        <v/>
      </c>
      <c r="K64" s="102" t="str">
        <f t="shared" si="36"/>
        <v/>
      </c>
      <c r="L64" s="103" t="str">
        <f t="shared" si="37"/>
        <v/>
      </c>
      <c r="M64" s="102" t="str">
        <f t="shared" si="38"/>
        <v/>
      </c>
      <c r="N64" s="103" t="str">
        <f t="shared" si="39"/>
        <v/>
      </c>
      <c r="O64" s="130" t="str">
        <f t="shared" si="27"/>
        <v/>
      </c>
      <c r="Q64" s="84">
        <v>60</v>
      </c>
      <c r="R64" s="174" t="str">
        <f t="shared" si="40"/>
        <v/>
      </c>
      <c r="S64" s="176" t="str">
        <f t="shared" si="41"/>
        <v/>
      </c>
      <c r="T64" s="76" t="str">
        <f t="shared" si="28"/>
        <v/>
      </c>
      <c r="U64" s="76" t="str">
        <f t="shared" si="42"/>
        <v/>
      </c>
      <c r="V64" s="76" t="str">
        <f t="shared" si="29"/>
        <v/>
      </c>
      <c r="W64" s="76" t="str">
        <f t="shared" si="43"/>
        <v/>
      </c>
      <c r="X64" s="76" t="str">
        <f t="shared" si="44"/>
        <v/>
      </c>
      <c r="Y64" s="109" t="str">
        <f t="shared" si="45"/>
        <v/>
      </c>
      <c r="Z64" s="110" t="str">
        <f t="shared" si="46"/>
        <v/>
      </c>
      <c r="AA64" s="109" t="str">
        <f t="shared" si="47"/>
        <v/>
      </c>
      <c r="AB64" s="110" t="str">
        <f t="shared" si="48"/>
        <v/>
      </c>
      <c r="AC64" s="109" t="str">
        <f t="shared" si="49"/>
        <v/>
      </c>
      <c r="AD64" s="110" t="str">
        <f t="shared" si="50"/>
        <v/>
      </c>
      <c r="AE64" s="133" t="str">
        <f t="shared" si="23"/>
        <v/>
      </c>
    </row>
    <row r="65" spans="1:31" ht="15.95" customHeight="1">
      <c r="A65" s="67">
        <v>61</v>
      </c>
      <c r="B65" s="179" t="str">
        <f t="shared" si="30"/>
        <v/>
      </c>
      <c r="C65" s="69" t="str">
        <f t="shared" si="24"/>
        <v/>
      </c>
      <c r="D65" s="70" t="str">
        <f t="shared" si="25"/>
        <v/>
      </c>
      <c r="E65" s="70" t="str">
        <f t="shared" si="31"/>
        <v/>
      </c>
      <c r="F65" s="70" t="str">
        <f t="shared" si="26"/>
        <v/>
      </c>
      <c r="G65" s="70" t="str">
        <f t="shared" si="32"/>
        <v/>
      </c>
      <c r="H65" s="70" t="str">
        <f t="shared" si="33"/>
        <v/>
      </c>
      <c r="I65" s="102" t="str">
        <f t="shared" si="34"/>
        <v/>
      </c>
      <c r="J65" s="103" t="str">
        <f t="shared" si="35"/>
        <v/>
      </c>
      <c r="K65" s="102" t="str">
        <f t="shared" si="36"/>
        <v/>
      </c>
      <c r="L65" s="103" t="str">
        <f t="shared" si="37"/>
        <v/>
      </c>
      <c r="M65" s="102" t="str">
        <f t="shared" si="38"/>
        <v/>
      </c>
      <c r="N65" s="103" t="str">
        <f t="shared" si="39"/>
        <v/>
      </c>
      <c r="O65" s="130" t="str">
        <f t="shared" si="27"/>
        <v/>
      </c>
      <c r="Q65" s="84">
        <v>61</v>
      </c>
      <c r="R65" s="174" t="str">
        <f t="shared" si="40"/>
        <v/>
      </c>
      <c r="S65" s="176" t="str">
        <f t="shared" si="41"/>
        <v/>
      </c>
      <c r="T65" s="76" t="str">
        <f t="shared" si="28"/>
        <v/>
      </c>
      <c r="U65" s="76" t="str">
        <f t="shared" si="42"/>
        <v/>
      </c>
      <c r="V65" s="76" t="str">
        <f t="shared" si="29"/>
        <v/>
      </c>
      <c r="W65" s="76" t="str">
        <f t="shared" si="43"/>
        <v/>
      </c>
      <c r="X65" s="76" t="str">
        <f t="shared" si="44"/>
        <v/>
      </c>
      <c r="Y65" s="109" t="str">
        <f t="shared" si="45"/>
        <v/>
      </c>
      <c r="Z65" s="110" t="str">
        <f t="shared" si="46"/>
        <v/>
      </c>
      <c r="AA65" s="109" t="str">
        <f t="shared" si="47"/>
        <v/>
      </c>
      <c r="AB65" s="110" t="str">
        <f t="shared" si="48"/>
        <v/>
      </c>
      <c r="AC65" s="109" t="str">
        <f t="shared" si="49"/>
        <v/>
      </c>
      <c r="AD65" s="110" t="str">
        <f t="shared" si="50"/>
        <v/>
      </c>
      <c r="AE65" s="133" t="str">
        <f t="shared" si="23"/>
        <v/>
      </c>
    </row>
    <row r="66" spans="1:31" ht="15.95" customHeight="1">
      <c r="A66" s="67">
        <v>62</v>
      </c>
      <c r="B66" s="179" t="str">
        <f t="shared" si="30"/>
        <v/>
      </c>
      <c r="C66" s="69" t="str">
        <f t="shared" si="24"/>
        <v/>
      </c>
      <c r="D66" s="70" t="str">
        <f t="shared" si="25"/>
        <v/>
      </c>
      <c r="E66" s="70" t="str">
        <f t="shared" si="31"/>
        <v/>
      </c>
      <c r="F66" s="70" t="str">
        <f t="shared" si="26"/>
        <v/>
      </c>
      <c r="G66" s="70" t="str">
        <f t="shared" si="32"/>
        <v/>
      </c>
      <c r="H66" s="70" t="str">
        <f t="shared" si="33"/>
        <v/>
      </c>
      <c r="I66" s="102" t="str">
        <f t="shared" si="34"/>
        <v/>
      </c>
      <c r="J66" s="103" t="str">
        <f t="shared" si="35"/>
        <v/>
      </c>
      <c r="K66" s="102" t="str">
        <f t="shared" si="36"/>
        <v/>
      </c>
      <c r="L66" s="103" t="str">
        <f t="shared" si="37"/>
        <v/>
      </c>
      <c r="M66" s="102" t="str">
        <f t="shared" si="38"/>
        <v/>
      </c>
      <c r="N66" s="103" t="str">
        <f t="shared" si="39"/>
        <v/>
      </c>
      <c r="O66" s="130" t="str">
        <f t="shared" si="27"/>
        <v/>
      </c>
      <c r="Q66" s="84">
        <v>62</v>
      </c>
      <c r="R66" s="174" t="str">
        <f t="shared" si="40"/>
        <v/>
      </c>
      <c r="S66" s="176" t="str">
        <f t="shared" si="41"/>
        <v/>
      </c>
      <c r="T66" s="76" t="str">
        <f t="shared" si="28"/>
        <v/>
      </c>
      <c r="U66" s="76" t="str">
        <f t="shared" si="42"/>
        <v/>
      </c>
      <c r="V66" s="76" t="str">
        <f t="shared" si="29"/>
        <v/>
      </c>
      <c r="W66" s="76" t="str">
        <f t="shared" si="43"/>
        <v/>
      </c>
      <c r="X66" s="76" t="str">
        <f t="shared" si="44"/>
        <v/>
      </c>
      <c r="Y66" s="109" t="str">
        <f t="shared" si="45"/>
        <v/>
      </c>
      <c r="Z66" s="110" t="str">
        <f t="shared" si="46"/>
        <v/>
      </c>
      <c r="AA66" s="109" t="str">
        <f t="shared" si="47"/>
        <v/>
      </c>
      <c r="AB66" s="110" t="str">
        <f t="shared" si="48"/>
        <v/>
      </c>
      <c r="AC66" s="109" t="str">
        <f t="shared" si="49"/>
        <v/>
      </c>
      <c r="AD66" s="110" t="str">
        <f t="shared" si="50"/>
        <v/>
      </c>
      <c r="AE66" s="133" t="str">
        <f t="shared" si="23"/>
        <v/>
      </c>
    </row>
    <row r="67" spans="1:31" ht="15.95" customHeight="1">
      <c r="A67" s="67">
        <v>63</v>
      </c>
      <c r="B67" s="179" t="str">
        <f t="shared" si="30"/>
        <v/>
      </c>
      <c r="C67" s="69" t="str">
        <f t="shared" si="24"/>
        <v/>
      </c>
      <c r="D67" s="70" t="str">
        <f t="shared" si="25"/>
        <v/>
      </c>
      <c r="E67" s="70" t="str">
        <f t="shared" si="31"/>
        <v/>
      </c>
      <c r="F67" s="70" t="str">
        <f t="shared" si="26"/>
        <v/>
      </c>
      <c r="G67" s="70" t="str">
        <f t="shared" si="32"/>
        <v/>
      </c>
      <c r="H67" s="70" t="str">
        <f t="shared" si="33"/>
        <v/>
      </c>
      <c r="I67" s="102" t="str">
        <f t="shared" si="34"/>
        <v/>
      </c>
      <c r="J67" s="103" t="str">
        <f t="shared" si="35"/>
        <v/>
      </c>
      <c r="K67" s="102" t="str">
        <f t="shared" si="36"/>
        <v/>
      </c>
      <c r="L67" s="103" t="str">
        <f t="shared" si="37"/>
        <v/>
      </c>
      <c r="M67" s="102" t="str">
        <f t="shared" si="38"/>
        <v/>
      </c>
      <c r="N67" s="103" t="str">
        <f t="shared" si="39"/>
        <v/>
      </c>
      <c r="O67" s="130" t="str">
        <f t="shared" si="27"/>
        <v/>
      </c>
      <c r="Q67" s="84">
        <v>63</v>
      </c>
      <c r="R67" s="174" t="str">
        <f t="shared" si="40"/>
        <v/>
      </c>
      <c r="S67" s="176" t="str">
        <f t="shared" si="41"/>
        <v/>
      </c>
      <c r="T67" s="76" t="str">
        <f t="shared" si="28"/>
        <v/>
      </c>
      <c r="U67" s="76" t="str">
        <f t="shared" si="42"/>
        <v/>
      </c>
      <c r="V67" s="76" t="str">
        <f t="shared" si="29"/>
        <v/>
      </c>
      <c r="W67" s="76" t="str">
        <f t="shared" si="43"/>
        <v/>
      </c>
      <c r="X67" s="76" t="str">
        <f t="shared" si="44"/>
        <v/>
      </c>
      <c r="Y67" s="109" t="str">
        <f t="shared" si="45"/>
        <v/>
      </c>
      <c r="Z67" s="110" t="str">
        <f t="shared" si="46"/>
        <v/>
      </c>
      <c r="AA67" s="109" t="str">
        <f t="shared" si="47"/>
        <v/>
      </c>
      <c r="AB67" s="110" t="str">
        <f t="shared" si="48"/>
        <v/>
      </c>
      <c r="AC67" s="109" t="str">
        <f t="shared" si="49"/>
        <v/>
      </c>
      <c r="AD67" s="110" t="str">
        <f t="shared" si="50"/>
        <v/>
      </c>
      <c r="AE67" s="133" t="str">
        <f t="shared" si="23"/>
        <v/>
      </c>
    </row>
    <row r="68" spans="1:31" ht="15.95" customHeight="1">
      <c r="A68" s="67">
        <v>64</v>
      </c>
      <c r="B68" s="179" t="str">
        <f t="shared" si="30"/>
        <v/>
      </c>
      <c r="C68" s="69" t="str">
        <f t="shared" si="24"/>
        <v/>
      </c>
      <c r="D68" s="70" t="str">
        <f t="shared" si="25"/>
        <v/>
      </c>
      <c r="E68" s="70" t="str">
        <f t="shared" si="31"/>
        <v/>
      </c>
      <c r="F68" s="70" t="str">
        <f t="shared" si="26"/>
        <v/>
      </c>
      <c r="G68" s="70" t="str">
        <f t="shared" si="32"/>
        <v/>
      </c>
      <c r="H68" s="70" t="str">
        <f t="shared" si="33"/>
        <v/>
      </c>
      <c r="I68" s="102" t="str">
        <f t="shared" si="34"/>
        <v/>
      </c>
      <c r="J68" s="103" t="str">
        <f t="shared" si="35"/>
        <v/>
      </c>
      <c r="K68" s="102" t="str">
        <f t="shared" si="36"/>
        <v/>
      </c>
      <c r="L68" s="103" t="str">
        <f t="shared" si="37"/>
        <v/>
      </c>
      <c r="M68" s="102" t="str">
        <f t="shared" si="38"/>
        <v/>
      </c>
      <c r="N68" s="103" t="str">
        <f t="shared" si="39"/>
        <v/>
      </c>
      <c r="O68" s="130" t="str">
        <f t="shared" si="27"/>
        <v/>
      </c>
      <c r="Q68" s="84">
        <v>64</v>
      </c>
      <c r="R68" s="174" t="str">
        <f t="shared" si="40"/>
        <v/>
      </c>
      <c r="S68" s="176" t="str">
        <f t="shared" si="41"/>
        <v/>
      </c>
      <c r="T68" s="76" t="str">
        <f t="shared" si="28"/>
        <v/>
      </c>
      <c r="U68" s="76" t="str">
        <f t="shared" si="42"/>
        <v/>
      </c>
      <c r="V68" s="76" t="str">
        <f t="shared" si="29"/>
        <v/>
      </c>
      <c r="W68" s="76" t="str">
        <f t="shared" si="43"/>
        <v/>
      </c>
      <c r="X68" s="76" t="str">
        <f t="shared" si="44"/>
        <v/>
      </c>
      <c r="Y68" s="109" t="str">
        <f t="shared" si="45"/>
        <v/>
      </c>
      <c r="Z68" s="110" t="str">
        <f t="shared" si="46"/>
        <v/>
      </c>
      <c r="AA68" s="109" t="str">
        <f t="shared" si="47"/>
        <v/>
      </c>
      <c r="AB68" s="110" t="str">
        <f t="shared" si="48"/>
        <v/>
      </c>
      <c r="AC68" s="109" t="str">
        <f t="shared" si="49"/>
        <v/>
      </c>
      <c r="AD68" s="110" t="str">
        <f t="shared" si="50"/>
        <v/>
      </c>
      <c r="AE68" s="133" t="str">
        <f t="shared" si="23"/>
        <v/>
      </c>
    </row>
    <row r="69" spans="1:31" ht="15.95" customHeight="1">
      <c r="A69" s="67">
        <v>65</v>
      </c>
      <c r="B69" s="179" t="str">
        <f t="shared" ref="B69:B84" si="51">IF(VLOOKUP(A69,市男,2,FALSE)="","",VLOOKUP(A69,市男,2,FALSE))</f>
        <v/>
      </c>
      <c r="C69" s="69" t="str">
        <f t="shared" si="24"/>
        <v/>
      </c>
      <c r="D69" s="70" t="str">
        <f t="shared" si="25"/>
        <v/>
      </c>
      <c r="E69" s="70" t="str">
        <f t="shared" ref="E69:E84" si="52">IF(B69="","",IF(VLOOKUP(B69,名簿,3,FALSE)="","",VLOOKUP(B69,名簿,3,FALSE)))</f>
        <v/>
      </c>
      <c r="F69" s="70" t="str">
        <f t="shared" si="26"/>
        <v/>
      </c>
      <c r="G69" s="70" t="str">
        <f t="shared" ref="G69:G84" si="53">IF(B69="","",IF(VLOOKUP(B69,名簿,4,FALSE)="","",VLOOKUP(B69,名簿,4,FALSE)))</f>
        <v/>
      </c>
      <c r="H69" s="70" t="str">
        <f t="shared" ref="H69:H84" si="54">IF(B69="","",IF(VLOOKUP(B69,名簿,5,FALSE)="","",VLOOKUP(B69,名簿,5,FALSE)))</f>
        <v/>
      </c>
      <c r="I69" s="102" t="str">
        <f t="shared" ref="I69:I84" si="55">IF(B69="","",IF(VLOOKUP(A69,市男,5,FALSE)="","",VLOOKUP(A69,市男,5,FALSE)))</f>
        <v/>
      </c>
      <c r="J69" s="103" t="str">
        <f t="shared" ref="J69:J84" si="56">IF(B69="","",IF(VLOOKUP(A69,市男,6,FALSE)="","",VLOOKUP(A69,市男,6,FALSE)))</f>
        <v/>
      </c>
      <c r="K69" s="102" t="str">
        <f t="shared" ref="K69:K84" si="57">IF(B69="","",IF(VLOOKUP(A69,市男,7,FALSE)="","",VLOOKUP(A69,市男,7,FALSE)))</f>
        <v/>
      </c>
      <c r="L69" s="103" t="str">
        <f t="shared" ref="L69:L84" si="58">IF(B69="","",IF(VLOOKUP(A69,市男,8,FALSE)="","",VLOOKUP(A69,市男,8,FALSE)))</f>
        <v/>
      </c>
      <c r="M69" s="102" t="str">
        <f t="shared" ref="M69:M84" si="59">IF(B69="","",IF(VLOOKUP(A69,市男,9,FALSE)="","",VLOOKUP(A69,市男,9,FALSE)))</f>
        <v/>
      </c>
      <c r="N69" s="103" t="str">
        <f t="shared" ref="N69:N84" si="60">IF(B69="","",IF(VLOOKUP(A69,市男,10,FALSE)="","",VLOOKUP(A69,市男,10,FALSE)))</f>
        <v/>
      </c>
      <c r="O69" s="130" t="str">
        <f t="shared" si="27"/>
        <v/>
      </c>
      <c r="Q69" s="84">
        <v>65</v>
      </c>
      <c r="R69" s="174" t="str">
        <f t="shared" ref="R69:R84" si="61">IF(VLOOKUP(Q69,市女,2,FALSE)="","",VLOOKUP(Q69,市女,2,FALSE))</f>
        <v/>
      </c>
      <c r="S69" s="176" t="str">
        <f t="shared" ref="S69:S84" si="62">IF(R69="","",VLOOKUP(R69,名簿,2,FALSE))</f>
        <v/>
      </c>
      <c r="T69" s="76" t="str">
        <f t="shared" si="28"/>
        <v/>
      </c>
      <c r="U69" s="76" t="str">
        <f t="shared" ref="U69:U84" si="63">IF(R69="","",IF(VLOOKUP(R69,名簿,3,FALSE)="","",VLOOKUP(R69,名簿,3,FALSE)))</f>
        <v/>
      </c>
      <c r="V69" s="76" t="str">
        <f t="shared" si="29"/>
        <v/>
      </c>
      <c r="W69" s="76" t="str">
        <f t="shared" ref="W69:W84" si="64">IF(R69="","",IF(VLOOKUP(R69,名簿,4,FALSE)="","",VLOOKUP(R69,名簿,4,FALSE)))</f>
        <v/>
      </c>
      <c r="X69" s="76" t="str">
        <f t="shared" ref="X69:X84" si="65">IF(R69="","",IF(VLOOKUP(R69,名簿,5,FALSE)="","",VLOOKUP(R69,名簿,5,FALSE)))</f>
        <v/>
      </c>
      <c r="Y69" s="109" t="str">
        <f t="shared" ref="Y69:Y84" si="66">IF(R69="","",IF(VLOOKUP(Q69,市女,5,FALSE)="","",VLOOKUP(Q69,市女,5,FALSE)))</f>
        <v/>
      </c>
      <c r="Z69" s="110" t="str">
        <f t="shared" ref="Z69:Z84" si="67">IF(R69="","",IF(VLOOKUP(Q69,市女,6,FALSE)="","",VLOOKUP(Q69,市女,6,FALSE)))</f>
        <v/>
      </c>
      <c r="AA69" s="109" t="str">
        <f t="shared" ref="AA69:AA84" si="68">IF(R69="","",IF(VLOOKUP(Q69,市女,7,FALSE)="","",VLOOKUP(Q69,市女,7,FALSE)))</f>
        <v/>
      </c>
      <c r="AB69" s="110" t="str">
        <f t="shared" ref="AB69:AB84" si="69">IF(R69="","",IF(VLOOKUP(Q69,市女,8,FALSE)="","",VLOOKUP(Q69,市女,8,FALSE)))</f>
        <v/>
      </c>
      <c r="AC69" s="109" t="str">
        <f t="shared" ref="AC69:AC84" si="70">IF(R69="","",IF(VLOOKUP(Q69,市女,9,FALSE)="","",VLOOKUP(Q69,市女,9,FALSE)))</f>
        <v/>
      </c>
      <c r="AD69" s="110" t="str">
        <f t="shared" ref="AD69:AD84" si="71">IF(R69="","",IF(VLOOKUP(Q69,市女,10,FALSE)="","",VLOOKUP(Q69,市女,10,FALSE)))</f>
        <v/>
      </c>
      <c r="AE69" s="133" t="str">
        <f t="shared" ref="AE69:AE84" si="72">IF(R69="","",IF(VLOOKUP(R69,名簿,8,FALSE)="","",VLOOKUP(R69,名簿,8,FALSE)))</f>
        <v/>
      </c>
    </row>
    <row r="70" spans="1:31" ht="15.95" customHeight="1">
      <c r="A70" s="67">
        <v>66</v>
      </c>
      <c r="B70" s="179" t="str">
        <f t="shared" si="51"/>
        <v/>
      </c>
      <c r="C70" s="69" t="str">
        <f t="shared" ref="C70:C84" si="73">IF(B70="","",VLOOKUP(B70,名簿,2,FALSE))</f>
        <v/>
      </c>
      <c r="D70" s="70" t="str">
        <f t="shared" ref="D70:D84" si="74">IF(B70="","",$U$1)</f>
        <v/>
      </c>
      <c r="E70" s="70" t="str">
        <f t="shared" si="52"/>
        <v/>
      </c>
      <c r="F70" s="70" t="str">
        <f t="shared" ref="F70:F84" si="75">IF(B70="","",$AB$1)</f>
        <v/>
      </c>
      <c r="G70" s="70" t="str">
        <f t="shared" si="53"/>
        <v/>
      </c>
      <c r="H70" s="70" t="str">
        <f t="shared" si="54"/>
        <v/>
      </c>
      <c r="I70" s="102" t="str">
        <f t="shared" si="55"/>
        <v/>
      </c>
      <c r="J70" s="103" t="str">
        <f t="shared" si="56"/>
        <v/>
      </c>
      <c r="K70" s="102" t="str">
        <f t="shared" si="57"/>
        <v/>
      </c>
      <c r="L70" s="103" t="str">
        <f t="shared" si="58"/>
        <v/>
      </c>
      <c r="M70" s="102" t="str">
        <f t="shared" si="59"/>
        <v/>
      </c>
      <c r="N70" s="103" t="str">
        <f t="shared" si="60"/>
        <v/>
      </c>
      <c r="O70" s="130" t="str">
        <f t="shared" ref="O70:O84" si="76">IF(B70="","",IF(VLOOKUP(B70,名簿,8,FALSE)="","",VLOOKUP(B70,名簿,8,FALSE)))</f>
        <v/>
      </c>
      <c r="Q70" s="84">
        <v>66</v>
      </c>
      <c r="R70" s="174" t="str">
        <f t="shared" si="61"/>
        <v/>
      </c>
      <c r="S70" s="176" t="str">
        <f t="shared" si="62"/>
        <v/>
      </c>
      <c r="T70" s="76" t="str">
        <f t="shared" ref="T70:T84" si="77">IF(R70="","",$U$1)</f>
        <v/>
      </c>
      <c r="U70" s="76" t="str">
        <f t="shared" si="63"/>
        <v/>
      </c>
      <c r="V70" s="76" t="str">
        <f t="shared" ref="V70:V84" si="78">IF(R70="","",$AB$1)</f>
        <v/>
      </c>
      <c r="W70" s="76" t="str">
        <f t="shared" si="64"/>
        <v/>
      </c>
      <c r="X70" s="76" t="str">
        <f t="shared" si="65"/>
        <v/>
      </c>
      <c r="Y70" s="109" t="str">
        <f t="shared" si="66"/>
        <v/>
      </c>
      <c r="Z70" s="110" t="str">
        <f t="shared" si="67"/>
        <v/>
      </c>
      <c r="AA70" s="109" t="str">
        <f t="shared" si="68"/>
        <v/>
      </c>
      <c r="AB70" s="110" t="str">
        <f t="shared" si="69"/>
        <v/>
      </c>
      <c r="AC70" s="109" t="str">
        <f t="shared" si="70"/>
        <v/>
      </c>
      <c r="AD70" s="110" t="str">
        <f t="shared" si="71"/>
        <v/>
      </c>
      <c r="AE70" s="133" t="str">
        <f t="shared" si="72"/>
        <v/>
      </c>
    </row>
    <row r="71" spans="1:31" ht="15.95" customHeight="1">
      <c r="A71" s="67">
        <v>67</v>
      </c>
      <c r="B71" s="179" t="str">
        <f t="shared" si="51"/>
        <v/>
      </c>
      <c r="C71" s="69" t="str">
        <f t="shared" si="73"/>
        <v/>
      </c>
      <c r="D71" s="70" t="str">
        <f t="shared" si="74"/>
        <v/>
      </c>
      <c r="E71" s="70" t="str">
        <f t="shared" si="52"/>
        <v/>
      </c>
      <c r="F71" s="70" t="str">
        <f t="shared" si="75"/>
        <v/>
      </c>
      <c r="G71" s="70" t="str">
        <f t="shared" si="53"/>
        <v/>
      </c>
      <c r="H71" s="70" t="str">
        <f t="shared" si="54"/>
        <v/>
      </c>
      <c r="I71" s="102" t="str">
        <f t="shared" si="55"/>
        <v/>
      </c>
      <c r="J71" s="103" t="str">
        <f t="shared" si="56"/>
        <v/>
      </c>
      <c r="K71" s="102" t="str">
        <f t="shared" si="57"/>
        <v/>
      </c>
      <c r="L71" s="103" t="str">
        <f t="shared" si="58"/>
        <v/>
      </c>
      <c r="M71" s="102" t="str">
        <f t="shared" si="59"/>
        <v/>
      </c>
      <c r="N71" s="103" t="str">
        <f t="shared" si="60"/>
        <v/>
      </c>
      <c r="O71" s="130" t="str">
        <f t="shared" si="76"/>
        <v/>
      </c>
      <c r="Q71" s="84">
        <v>67</v>
      </c>
      <c r="R71" s="174" t="str">
        <f t="shared" si="61"/>
        <v/>
      </c>
      <c r="S71" s="176" t="str">
        <f t="shared" si="62"/>
        <v/>
      </c>
      <c r="T71" s="76" t="str">
        <f t="shared" si="77"/>
        <v/>
      </c>
      <c r="U71" s="76" t="str">
        <f t="shared" si="63"/>
        <v/>
      </c>
      <c r="V71" s="76" t="str">
        <f t="shared" si="78"/>
        <v/>
      </c>
      <c r="W71" s="76" t="str">
        <f t="shared" si="64"/>
        <v/>
      </c>
      <c r="X71" s="76" t="str">
        <f t="shared" si="65"/>
        <v/>
      </c>
      <c r="Y71" s="109" t="str">
        <f t="shared" si="66"/>
        <v/>
      </c>
      <c r="Z71" s="110" t="str">
        <f t="shared" si="67"/>
        <v/>
      </c>
      <c r="AA71" s="109" t="str">
        <f t="shared" si="68"/>
        <v/>
      </c>
      <c r="AB71" s="110" t="str">
        <f t="shared" si="69"/>
        <v/>
      </c>
      <c r="AC71" s="109" t="str">
        <f t="shared" si="70"/>
        <v/>
      </c>
      <c r="AD71" s="110" t="str">
        <f t="shared" si="71"/>
        <v/>
      </c>
      <c r="AE71" s="133" t="str">
        <f t="shared" si="72"/>
        <v/>
      </c>
    </row>
    <row r="72" spans="1:31" ht="15.95" customHeight="1">
      <c r="A72" s="67">
        <v>68</v>
      </c>
      <c r="B72" s="179" t="str">
        <f t="shared" si="51"/>
        <v/>
      </c>
      <c r="C72" s="69" t="str">
        <f t="shared" si="73"/>
        <v/>
      </c>
      <c r="D72" s="70" t="str">
        <f t="shared" si="74"/>
        <v/>
      </c>
      <c r="E72" s="70" t="str">
        <f t="shared" si="52"/>
        <v/>
      </c>
      <c r="F72" s="70" t="str">
        <f t="shared" si="75"/>
        <v/>
      </c>
      <c r="G72" s="70" t="str">
        <f t="shared" si="53"/>
        <v/>
      </c>
      <c r="H72" s="70" t="str">
        <f t="shared" si="54"/>
        <v/>
      </c>
      <c r="I72" s="102" t="str">
        <f t="shared" si="55"/>
        <v/>
      </c>
      <c r="J72" s="103" t="str">
        <f t="shared" si="56"/>
        <v/>
      </c>
      <c r="K72" s="102" t="str">
        <f t="shared" si="57"/>
        <v/>
      </c>
      <c r="L72" s="103" t="str">
        <f t="shared" si="58"/>
        <v/>
      </c>
      <c r="M72" s="102" t="str">
        <f t="shared" si="59"/>
        <v/>
      </c>
      <c r="N72" s="103" t="str">
        <f t="shared" si="60"/>
        <v/>
      </c>
      <c r="O72" s="130" t="str">
        <f t="shared" si="76"/>
        <v/>
      </c>
      <c r="Q72" s="84">
        <v>68</v>
      </c>
      <c r="R72" s="174" t="str">
        <f t="shared" si="61"/>
        <v/>
      </c>
      <c r="S72" s="176" t="str">
        <f t="shared" si="62"/>
        <v/>
      </c>
      <c r="T72" s="76" t="str">
        <f t="shared" si="77"/>
        <v/>
      </c>
      <c r="U72" s="76" t="str">
        <f t="shared" si="63"/>
        <v/>
      </c>
      <c r="V72" s="76" t="str">
        <f t="shared" si="78"/>
        <v/>
      </c>
      <c r="W72" s="76" t="str">
        <f t="shared" si="64"/>
        <v/>
      </c>
      <c r="X72" s="76" t="str">
        <f t="shared" si="65"/>
        <v/>
      </c>
      <c r="Y72" s="109" t="str">
        <f t="shared" si="66"/>
        <v/>
      </c>
      <c r="Z72" s="110" t="str">
        <f t="shared" si="67"/>
        <v/>
      </c>
      <c r="AA72" s="109" t="str">
        <f t="shared" si="68"/>
        <v/>
      </c>
      <c r="AB72" s="110" t="str">
        <f t="shared" si="69"/>
        <v/>
      </c>
      <c r="AC72" s="109" t="str">
        <f t="shared" si="70"/>
        <v/>
      </c>
      <c r="AD72" s="110" t="str">
        <f t="shared" si="71"/>
        <v/>
      </c>
      <c r="AE72" s="133" t="str">
        <f t="shared" si="72"/>
        <v/>
      </c>
    </row>
    <row r="73" spans="1:31" ht="15.95" customHeight="1">
      <c r="A73" s="67">
        <v>69</v>
      </c>
      <c r="B73" s="179" t="str">
        <f t="shared" si="51"/>
        <v/>
      </c>
      <c r="C73" s="69" t="str">
        <f t="shared" si="73"/>
        <v/>
      </c>
      <c r="D73" s="70" t="str">
        <f t="shared" si="74"/>
        <v/>
      </c>
      <c r="E73" s="70" t="str">
        <f t="shared" si="52"/>
        <v/>
      </c>
      <c r="F73" s="70" t="str">
        <f t="shared" si="75"/>
        <v/>
      </c>
      <c r="G73" s="70" t="str">
        <f t="shared" si="53"/>
        <v/>
      </c>
      <c r="H73" s="70" t="str">
        <f t="shared" si="54"/>
        <v/>
      </c>
      <c r="I73" s="102" t="str">
        <f t="shared" si="55"/>
        <v/>
      </c>
      <c r="J73" s="103" t="str">
        <f t="shared" si="56"/>
        <v/>
      </c>
      <c r="K73" s="102" t="str">
        <f t="shared" si="57"/>
        <v/>
      </c>
      <c r="L73" s="103" t="str">
        <f t="shared" si="58"/>
        <v/>
      </c>
      <c r="M73" s="102" t="str">
        <f t="shared" si="59"/>
        <v/>
      </c>
      <c r="N73" s="103" t="str">
        <f t="shared" si="60"/>
        <v/>
      </c>
      <c r="O73" s="130" t="str">
        <f t="shared" si="76"/>
        <v/>
      </c>
      <c r="Q73" s="84">
        <v>69</v>
      </c>
      <c r="R73" s="174" t="str">
        <f t="shared" si="61"/>
        <v/>
      </c>
      <c r="S73" s="176" t="str">
        <f t="shared" si="62"/>
        <v/>
      </c>
      <c r="T73" s="76" t="str">
        <f t="shared" si="77"/>
        <v/>
      </c>
      <c r="U73" s="76" t="str">
        <f t="shared" si="63"/>
        <v/>
      </c>
      <c r="V73" s="76" t="str">
        <f t="shared" si="78"/>
        <v/>
      </c>
      <c r="W73" s="76" t="str">
        <f t="shared" si="64"/>
        <v/>
      </c>
      <c r="X73" s="76" t="str">
        <f t="shared" si="65"/>
        <v/>
      </c>
      <c r="Y73" s="109" t="str">
        <f t="shared" si="66"/>
        <v/>
      </c>
      <c r="Z73" s="110" t="str">
        <f t="shared" si="67"/>
        <v/>
      </c>
      <c r="AA73" s="109" t="str">
        <f t="shared" si="68"/>
        <v/>
      </c>
      <c r="AB73" s="110" t="str">
        <f t="shared" si="69"/>
        <v/>
      </c>
      <c r="AC73" s="109" t="str">
        <f t="shared" si="70"/>
        <v/>
      </c>
      <c r="AD73" s="110" t="str">
        <f t="shared" si="71"/>
        <v/>
      </c>
      <c r="AE73" s="133" t="str">
        <f t="shared" si="72"/>
        <v/>
      </c>
    </row>
    <row r="74" spans="1:31" ht="15.95" customHeight="1">
      <c r="A74" s="67">
        <v>70</v>
      </c>
      <c r="B74" s="179" t="str">
        <f t="shared" si="51"/>
        <v/>
      </c>
      <c r="C74" s="69" t="str">
        <f t="shared" si="73"/>
        <v/>
      </c>
      <c r="D74" s="70" t="str">
        <f t="shared" si="74"/>
        <v/>
      </c>
      <c r="E74" s="70" t="str">
        <f t="shared" si="52"/>
        <v/>
      </c>
      <c r="F74" s="70" t="str">
        <f t="shared" si="75"/>
        <v/>
      </c>
      <c r="G74" s="70" t="str">
        <f t="shared" si="53"/>
        <v/>
      </c>
      <c r="H74" s="70" t="str">
        <f t="shared" si="54"/>
        <v/>
      </c>
      <c r="I74" s="102" t="str">
        <f t="shared" si="55"/>
        <v/>
      </c>
      <c r="J74" s="103" t="str">
        <f t="shared" si="56"/>
        <v/>
      </c>
      <c r="K74" s="102" t="str">
        <f t="shared" si="57"/>
        <v/>
      </c>
      <c r="L74" s="103" t="str">
        <f t="shared" si="58"/>
        <v/>
      </c>
      <c r="M74" s="102" t="str">
        <f t="shared" si="59"/>
        <v/>
      </c>
      <c r="N74" s="103" t="str">
        <f t="shared" si="60"/>
        <v/>
      </c>
      <c r="O74" s="130" t="str">
        <f t="shared" si="76"/>
        <v/>
      </c>
      <c r="Q74" s="84">
        <v>70</v>
      </c>
      <c r="R74" s="174" t="str">
        <f t="shared" si="61"/>
        <v/>
      </c>
      <c r="S74" s="176" t="str">
        <f t="shared" si="62"/>
        <v/>
      </c>
      <c r="T74" s="76" t="str">
        <f t="shared" si="77"/>
        <v/>
      </c>
      <c r="U74" s="76" t="str">
        <f t="shared" si="63"/>
        <v/>
      </c>
      <c r="V74" s="76" t="str">
        <f t="shared" si="78"/>
        <v/>
      </c>
      <c r="W74" s="76" t="str">
        <f t="shared" si="64"/>
        <v/>
      </c>
      <c r="X74" s="76" t="str">
        <f t="shared" si="65"/>
        <v/>
      </c>
      <c r="Y74" s="109" t="str">
        <f t="shared" si="66"/>
        <v/>
      </c>
      <c r="Z74" s="110" t="str">
        <f t="shared" si="67"/>
        <v/>
      </c>
      <c r="AA74" s="109" t="str">
        <f t="shared" si="68"/>
        <v/>
      </c>
      <c r="AB74" s="110" t="str">
        <f t="shared" si="69"/>
        <v/>
      </c>
      <c r="AC74" s="109" t="str">
        <f t="shared" si="70"/>
        <v/>
      </c>
      <c r="AD74" s="110" t="str">
        <f t="shared" si="71"/>
        <v/>
      </c>
      <c r="AE74" s="133" t="str">
        <f t="shared" si="72"/>
        <v/>
      </c>
    </row>
    <row r="75" spans="1:31" ht="15.95" customHeight="1">
      <c r="A75" s="67">
        <v>71</v>
      </c>
      <c r="B75" s="179" t="str">
        <f t="shared" si="51"/>
        <v/>
      </c>
      <c r="C75" s="69" t="str">
        <f t="shared" si="73"/>
        <v/>
      </c>
      <c r="D75" s="70" t="str">
        <f t="shared" si="74"/>
        <v/>
      </c>
      <c r="E75" s="70" t="str">
        <f t="shared" si="52"/>
        <v/>
      </c>
      <c r="F75" s="70" t="str">
        <f t="shared" si="75"/>
        <v/>
      </c>
      <c r="G75" s="70" t="str">
        <f t="shared" si="53"/>
        <v/>
      </c>
      <c r="H75" s="70" t="str">
        <f t="shared" si="54"/>
        <v/>
      </c>
      <c r="I75" s="102" t="str">
        <f t="shared" si="55"/>
        <v/>
      </c>
      <c r="J75" s="103" t="str">
        <f t="shared" si="56"/>
        <v/>
      </c>
      <c r="K75" s="102" t="str">
        <f t="shared" si="57"/>
        <v/>
      </c>
      <c r="L75" s="103" t="str">
        <f t="shared" si="58"/>
        <v/>
      </c>
      <c r="M75" s="102" t="str">
        <f t="shared" si="59"/>
        <v/>
      </c>
      <c r="N75" s="103" t="str">
        <f t="shared" si="60"/>
        <v/>
      </c>
      <c r="O75" s="130" t="str">
        <f t="shared" si="76"/>
        <v/>
      </c>
      <c r="Q75" s="84">
        <v>71</v>
      </c>
      <c r="R75" s="174" t="str">
        <f t="shared" si="61"/>
        <v/>
      </c>
      <c r="S75" s="176" t="str">
        <f t="shared" si="62"/>
        <v/>
      </c>
      <c r="T75" s="76" t="str">
        <f t="shared" si="77"/>
        <v/>
      </c>
      <c r="U75" s="76" t="str">
        <f t="shared" si="63"/>
        <v/>
      </c>
      <c r="V75" s="76" t="str">
        <f t="shared" si="78"/>
        <v/>
      </c>
      <c r="W75" s="76" t="str">
        <f t="shared" si="64"/>
        <v/>
      </c>
      <c r="X75" s="76" t="str">
        <f t="shared" si="65"/>
        <v/>
      </c>
      <c r="Y75" s="109" t="str">
        <f t="shared" si="66"/>
        <v/>
      </c>
      <c r="Z75" s="110" t="str">
        <f t="shared" si="67"/>
        <v/>
      </c>
      <c r="AA75" s="109" t="str">
        <f t="shared" si="68"/>
        <v/>
      </c>
      <c r="AB75" s="110" t="str">
        <f t="shared" si="69"/>
        <v/>
      </c>
      <c r="AC75" s="109" t="str">
        <f t="shared" si="70"/>
        <v/>
      </c>
      <c r="AD75" s="110" t="str">
        <f t="shared" si="71"/>
        <v/>
      </c>
      <c r="AE75" s="133" t="str">
        <f t="shared" si="72"/>
        <v/>
      </c>
    </row>
    <row r="76" spans="1:31" ht="15.95" customHeight="1">
      <c r="A76" s="67">
        <v>72</v>
      </c>
      <c r="B76" s="179" t="str">
        <f t="shared" si="51"/>
        <v/>
      </c>
      <c r="C76" s="69" t="str">
        <f t="shared" si="73"/>
        <v/>
      </c>
      <c r="D76" s="70" t="str">
        <f t="shared" si="74"/>
        <v/>
      </c>
      <c r="E76" s="70" t="str">
        <f t="shared" si="52"/>
        <v/>
      </c>
      <c r="F76" s="70" t="str">
        <f t="shared" si="75"/>
        <v/>
      </c>
      <c r="G76" s="70" t="str">
        <f t="shared" si="53"/>
        <v/>
      </c>
      <c r="H76" s="70" t="str">
        <f t="shared" si="54"/>
        <v/>
      </c>
      <c r="I76" s="102" t="str">
        <f t="shared" si="55"/>
        <v/>
      </c>
      <c r="J76" s="103" t="str">
        <f t="shared" si="56"/>
        <v/>
      </c>
      <c r="K76" s="102" t="str">
        <f t="shared" si="57"/>
        <v/>
      </c>
      <c r="L76" s="103" t="str">
        <f t="shared" si="58"/>
        <v/>
      </c>
      <c r="M76" s="102" t="str">
        <f t="shared" si="59"/>
        <v/>
      </c>
      <c r="N76" s="103" t="str">
        <f t="shared" si="60"/>
        <v/>
      </c>
      <c r="O76" s="130" t="str">
        <f t="shared" si="76"/>
        <v/>
      </c>
      <c r="Q76" s="84">
        <v>72</v>
      </c>
      <c r="R76" s="174" t="str">
        <f t="shared" si="61"/>
        <v/>
      </c>
      <c r="S76" s="176" t="str">
        <f t="shared" si="62"/>
        <v/>
      </c>
      <c r="T76" s="76" t="str">
        <f t="shared" si="77"/>
        <v/>
      </c>
      <c r="U76" s="76" t="str">
        <f t="shared" si="63"/>
        <v/>
      </c>
      <c r="V76" s="76" t="str">
        <f t="shared" si="78"/>
        <v/>
      </c>
      <c r="W76" s="76" t="str">
        <f t="shared" si="64"/>
        <v/>
      </c>
      <c r="X76" s="76" t="str">
        <f t="shared" si="65"/>
        <v/>
      </c>
      <c r="Y76" s="109" t="str">
        <f t="shared" si="66"/>
        <v/>
      </c>
      <c r="Z76" s="110" t="str">
        <f t="shared" si="67"/>
        <v/>
      </c>
      <c r="AA76" s="109" t="str">
        <f t="shared" si="68"/>
        <v/>
      </c>
      <c r="AB76" s="110" t="str">
        <f t="shared" si="69"/>
        <v/>
      </c>
      <c r="AC76" s="109" t="str">
        <f t="shared" si="70"/>
        <v/>
      </c>
      <c r="AD76" s="110" t="str">
        <f t="shared" si="71"/>
        <v/>
      </c>
      <c r="AE76" s="133" t="str">
        <f t="shared" si="72"/>
        <v/>
      </c>
    </row>
    <row r="77" spans="1:31" ht="15.95" customHeight="1">
      <c r="A77" s="67">
        <v>73</v>
      </c>
      <c r="B77" s="179" t="str">
        <f t="shared" si="51"/>
        <v/>
      </c>
      <c r="C77" s="69" t="str">
        <f t="shared" si="73"/>
        <v/>
      </c>
      <c r="D77" s="70" t="str">
        <f t="shared" si="74"/>
        <v/>
      </c>
      <c r="E77" s="70" t="str">
        <f t="shared" si="52"/>
        <v/>
      </c>
      <c r="F77" s="70" t="str">
        <f t="shared" si="75"/>
        <v/>
      </c>
      <c r="G77" s="70" t="str">
        <f t="shared" si="53"/>
        <v/>
      </c>
      <c r="H77" s="70" t="str">
        <f t="shared" si="54"/>
        <v/>
      </c>
      <c r="I77" s="102" t="str">
        <f t="shared" si="55"/>
        <v/>
      </c>
      <c r="J77" s="103" t="str">
        <f t="shared" si="56"/>
        <v/>
      </c>
      <c r="K77" s="102" t="str">
        <f t="shared" si="57"/>
        <v/>
      </c>
      <c r="L77" s="103" t="str">
        <f t="shared" si="58"/>
        <v/>
      </c>
      <c r="M77" s="102" t="str">
        <f t="shared" si="59"/>
        <v/>
      </c>
      <c r="N77" s="103" t="str">
        <f t="shared" si="60"/>
        <v/>
      </c>
      <c r="O77" s="130" t="str">
        <f t="shared" si="76"/>
        <v/>
      </c>
      <c r="Q77" s="84">
        <v>73</v>
      </c>
      <c r="R77" s="174" t="str">
        <f t="shared" si="61"/>
        <v/>
      </c>
      <c r="S77" s="176" t="str">
        <f t="shared" si="62"/>
        <v/>
      </c>
      <c r="T77" s="76" t="str">
        <f t="shared" si="77"/>
        <v/>
      </c>
      <c r="U77" s="76" t="str">
        <f t="shared" si="63"/>
        <v/>
      </c>
      <c r="V77" s="76" t="str">
        <f t="shared" si="78"/>
        <v/>
      </c>
      <c r="W77" s="76" t="str">
        <f t="shared" si="64"/>
        <v/>
      </c>
      <c r="X77" s="76" t="str">
        <f t="shared" si="65"/>
        <v/>
      </c>
      <c r="Y77" s="109" t="str">
        <f t="shared" si="66"/>
        <v/>
      </c>
      <c r="Z77" s="110" t="str">
        <f t="shared" si="67"/>
        <v/>
      </c>
      <c r="AA77" s="109" t="str">
        <f t="shared" si="68"/>
        <v/>
      </c>
      <c r="AB77" s="110" t="str">
        <f t="shared" si="69"/>
        <v/>
      </c>
      <c r="AC77" s="109" t="str">
        <f t="shared" si="70"/>
        <v/>
      </c>
      <c r="AD77" s="110" t="str">
        <f t="shared" si="71"/>
        <v/>
      </c>
      <c r="AE77" s="133" t="str">
        <f t="shared" si="72"/>
        <v/>
      </c>
    </row>
    <row r="78" spans="1:31" ht="15.95" customHeight="1">
      <c r="A78" s="67">
        <v>74</v>
      </c>
      <c r="B78" s="179" t="str">
        <f t="shared" si="51"/>
        <v/>
      </c>
      <c r="C78" s="69" t="str">
        <f t="shared" si="73"/>
        <v/>
      </c>
      <c r="D78" s="70" t="str">
        <f t="shared" si="74"/>
        <v/>
      </c>
      <c r="E78" s="70" t="str">
        <f t="shared" si="52"/>
        <v/>
      </c>
      <c r="F78" s="70" t="str">
        <f t="shared" si="75"/>
        <v/>
      </c>
      <c r="G78" s="70" t="str">
        <f t="shared" si="53"/>
        <v/>
      </c>
      <c r="H78" s="70" t="str">
        <f t="shared" si="54"/>
        <v/>
      </c>
      <c r="I78" s="102" t="str">
        <f t="shared" si="55"/>
        <v/>
      </c>
      <c r="J78" s="103" t="str">
        <f t="shared" si="56"/>
        <v/>
      </c>
      <c r="K78" s="102" t="str">
        <f t="shared" si="57"/>
        <v/>
      </c>
      <c r="L78" s="103" t="str">
        <f t="shared" si="58"/>
        <v/>
      </c>
      <c r="M78" s="102" t="str">
        <f t="shared" si="59"/>
        <v/>
      </c>
      <c r="N78" s="103" t="str">
        <f t="shared" si="60"/>
        <v/>
      </c>
      <c r="O78" s="130" t="str">
        <f t="shared" si="76"/>
        <v/>
      </c>
      <c r="Q78" s="84">
        <v>74</v>
      </c>
      <c r="R78" s="174" t="str">
        <f t="shared" si="61"/>
        <v/>
      </c>
      <c r="S78" s="176" t="str">
        <f t="shared" si="62"/>
        <v/>
      </c>
      <c r="T78" s="76" t="str">
        <f t="shared" si="77"/>
        <v/>
      </c>
      <c r="U78" s="76" t="str">
        <f t="shared" si="63"/>
        <v/>
      </c>
      <c r="V78" s="76" t="str">
        <f t="shared" si="78"/>
        <v/>
      </c>
      <c r="W78" s="76" t="str">
        <f t="shared" si="64"/>
        <v/>
      </c>
      <c r="X78" s="76" t="str">
        <f t="shared" si="65"/>
        <v/>
      </c>
      <c r="Y78" s="109" t="str">
        <f t="shared" si="66"/>
        <v/>
      </c>
      <c r="Z78" s="110" t="str">
        <f t="shared" si="67"/>
        <v/>
      </c>
      <c r="AA78" s="109" t="str">
        <f t="shared" si="68"/>
        <v/>
      </c>
      <c r="AB78" s="110" t="str">
        <f t="shared" si="69"/>
        <v/>
      </c>
      <c r="AC78" s="109" t="str">
        <f t="shared" si="70"/>
        <v/>
      </c>
      <c r="AD78" s="110" t="str">
        <f t="shared" si="71"/>
        <v/>
      </c>
      <c r="AE78" s="133" t="str">
        <f t="shared" si="72"/>
        <v/>
      </c>
    </row>
    <row r="79" spans="1:31" ht="15.95" customHeight="1">
      <c r="A79" s="67">
        <v>75</v>
      </c>
      <c r="B79" s="179" t="str">
        <f t="shared" si="51"/>
        <v/>
      </c>
      <c r="C79" s="69" t="str">
        <f t="shared" si="73"/>
        <v/>
      </c>
      <c r="D79" s="70" t="str">
        <f t="shared" si="74"/>
        <v/>
      </c>
      <c r="E79" s="70" t="str">
        <f t="shared" si="52"/>
        <v/>
      </c>
      <c r="F79" s="70" t="str">
        <f t="shared" si="75"/>
        <v/>
      </c>
      <c r="G79" s="70" t="str">
        <f t="shared" si="53"/>
        <v/>
      </c>
      <c r="H79" s="70" t="str">
        <f t="shared" si="54"/>
        <v/>
      </c>
      <c r="I79" s="102" t="str">
        <f t="shared" si="55"/>
        <v/>
      </c>
      <c r="J79" s="103" t="str">
        <f t="shared" si="56"/>
        <v/>
      </c>
      <c r="K79" s="102" t="str">
        <f t="shared" si="57"/>
        <v/>
      </c>
      <c r="L79" s="103" t="str">
        <f t="shared" si="58"/>
        <v/>
      </c>
      <c r="M79" s="102" t="str">
        <f t="shared" si="59"/>
        <v/>
      </c>
      <c r="N79" s="103" t="str">
        <f t="shared" si="60"/>
        <v/>
      </c>
      <c r="O79" s="130" t="str">
        <f t="shared" si="76"/>
        <v/>
      </c>
      <c r="Q79" s="84">
        <v>75</v>
      </c>
      <c r="R79" s="174" t="str">
        <f t="shared" si="61"/>
        <v/>
      </c>
      <c r="S79" s="176" t="str">
        <f t="shared" si="62"/>
        <v/>
      </c>
      <c r="T79" s="76" t="str">
        <f t="shared" si="77"/>
        <v/>
      </c>
      <c r="U79" s="76" t="str">
        <f t="shared" si="63"/>
        <v/>
      </c>
      <c r="V79" s="76" t="str">
        <f t="shared" si="78"/>
        <v/>
      </c>
      <c r="W79" s="76" t="str">
        <f t="shared" si="64"/>
        <v/>
      </c>
      <c r="X79" s="76" t="str">
        <f t="shared" si="65"/>
        <v/>
      </c>
      <c r="Y79" s="109" t="str">
        <f t="shared" si="66"/>
        <v/>
      </c>
      <c r="Z79" s="110" t="str">
        <f t="shared" si="67"/>
        <v/>
      </c>
      <c r="AA79" s="109" t="str">
        <f t="shared" si="68"/>
        <v/>
      </c>
      <c r="AB79" s="110" t="str">
        <f t="shared" si="69"/>
        <v/>
      </c>
      <c r="AC79" s="109" t="str">
        <f t="shared" si="70"/>
        <v/>
      </c>
      <c r="AD79" s="110" t="str">
        <f t="shared" si="71"/>
        <v/>
      </c>
      <c r="AE79" s="133" t="str">
        <f t="shared" si="72"/>
        <v/>
      </c>
    </row>
    <row r="80" spans="1:31" ht="15.95" customHeight="1">
      <c r="A80" s="67">
        <v>76</v>
      </c>
      <c r="B80" s="179" t="str">
        <f t="shared" si="51"/>
        <v/>
      </c>
      <c r="C80" s="69" t="str">
        <f t="shared" si="73"/>
        <v/>
      </c>
      <c r="D80" s="70" t="str">
        <f t="shared" si="74"/>
        <v/>
      </c>
      <c r="E80" s="70" t="str">
        <f t="shared" si="52"/>
        <v/>
      </c>
      <c r="F80" s="70" t="str">
        <f t="shared" si="75"/>
        <v/>
      </c>
      <c r="G80" s="70" t="str">
        <f t="shared" si="53"/>
        <v/>
      </c>
      <c r="H80" s="70" t="str">
        <f t="shared" si="54"/>
        <v/>
      </c>
      <c r="I80" s="102" t="str">
        <f t="shared" si="55"/>
        <v/>
      </c>
      <c r="J80" s="103" t="str">
        <f t="shared" si="56"/>
        <v/>
      </c>
      <c r="K80" s="102" t="str">
        <f t="shared" si="57"/>
        <v/>
      </c>
      <c r="L80" s="103" t="str">
        <f t="shared" si="58"/>
        <v/>
      </c>
      <c r="M80" s="102" t="str">
        <f t="shared" si="59"/>
        <v/>
      </c>
      <c r="N80" s="103" t="str">
        <f t="shared" si="60"/>
        <v/>
      </c>
      <c r="O80" s="130" t="str">
        <f t="shared" si="76"/>
        <v/>
      </c>
      <c r="Q80" s="84">
        <v>76</v>
      </c>
      <c r="R80" s="174" t="str">
        <f t="shared" si="61"/>
        <v/>
      </c>
      <c r="S80" s="176" t="str">
        <f t="shared" si="62"/>
        <v/>
      </c>
      <c r="T80" s="76" t="str">
        <f t="shared" si="77"/>
        <v/>
      </c>
      <c r="U80" s="76" t="str">
        <f t="shared" si="63"/>
        <v/>
      </c>
      <c r="V80" s="76" t="str">
        <f t="shared" si="78"/>
        <v/>
      </c>
      <c r="W80" s="76" t="str">
        <f t="shared" si="64"/>
        <v/>
      </c>
      <c r="X80" s="76" t="str">
        <f t="shared" si="65"/>
        <v/>
      </c>
      <c r="Y80" s="109" t="str">
        <f t="shared" si="66"/>
        <v/>
      </c>
      <c r="Z80" s="110" t="str">
        <f t="shared" si="67"/>
        <v/>
      </c>
      <c r="AA80" s="109" t="str">
        <f t="shared" si="68"/>
        <v/>
      </c>
      <c r="AB80" s="110" t="str">
        <f t="shared" si="69"/>
        <v/>
      </c>
      <c r="AC80" s="109" t="str">
        <f t="shared" si="70"/>
        <v/>
      </c>
      <c r="AD80" s="110" t="str">
        <f t="shared" si="71"/>
        <v/>
      </c>
      <c r="AE80" s="133" t="str">
        <f t="shared" si="72"/>
        <v/>
      </c>
    </row>
    <row r="81" spans="1:31" ht="15.95" customHeight="1">
      <c r="A81" s="67">
        <v>77</v>
      </c>
      <c r="B81" s="179" t="str">
        <f t="shared" si="51"/>
        <v/>
      </c>
      <c r="C81" s="69" t="str">
        <f t="shared" si="73"/>
        <v/>
      </c>
      <c r="D81" s="70" t="str">
        <f t="shared" si="74"/>
        <v/>
      </c>
      <c r="E81" s="70" t="str">
        <f t="shared" si="52"/>
        <v/>
      </c>
      <c r="F81" s="70" t="str">
        <f t="shared" si="75"/>
        <v/>
      </c>
      <c r="G81" s="70" t="str">
        <f t="shared" si="53"/>
        <v/>
      </c>
      <c r="H81" s="70" t="str">
        <f t="shared" si="54"/>
        <v/>
      </c>
      <c r="I81" s="102" t="str">
        <f t="shared" si="55"/>
        <v/>
      </c>
      <c r="J81" s="103" t="str">
        <f t="shared" si="56"/>
        <v/>
      </c>
      <c r="K81" s="102" t="str">
        <f t="shared" si="57"/>
        <v/>
      </c>
      <c r="L81" s="103" t="str">
        <f t="shared" si="58"/>
        <v/>
      </c>
      <c r="M81" s="102" t="str">
        <f t="shared" si="59"/>
        <v/>
      </c>
      <c r="N81" s="103" t="str">
        <f t="shared" si="60"/>
        <v/>
      </c>
      <c r="O81" s="130" t="str">
        <f t="shared" si="76"/>
        <v/>
      </c>
      <c r="Q81" s="84">
        <v>77</v>
      </c>
      <c r="R81" s="174" t="str">
        <f t="shared" si="61"/>
        <v/>
      </c>
      <c r="S81" s="176" t="str">
        <f t="shared" si="62"/>
        <v/>
      </c>
      <c r="T81" s="76" t="str">
        <f t="shared" si="77"/>
        <v/>
      </c>
      <c r="U81" s="76" t="str">
        <f t="shared" si="63"/>
        <v/>
      </c>
      <c r="V81" s="76" t="str">
        <f t="shared" si="78"/>
        <v/>
      </c>
      <c r="W81" s="76" t="str">
        <f t="shared" si="64"/>
        <v/>
      </c>
      <c r="X81" s="76" t="str">
        <f t="shared" si="65"/>
        <v/>
      </c>
      <c r="Y81" s="109" t="str">
        <f t="shared" si="66"/>
        <v/>
      </c>
      <c r="Z81" s="110" t="str">
        <f t="shared" si="67"/>
        <v/>
      </c>
      <c r="AA81" s="109" t="str">
        <f t="shared" si="68"/>
        <v/>
      </c>
      <c r="AB81" s="110" t="str">
        <f t="shared" si="69"/>
        <v/>
      </c>
      <c r="AC81" s="109" t="str">
        <f t="shared" si="70"/>
        <v/>
      </c>
      <c r="AD81" s="110" t="str">
        <f t="shared" si="71"/>
        <v/>
      </c>
      <c r="AE81" s="133" t="str">
        <f t="shared" si="72"/>
        <v/>
      </c>
    </row>
    <row r="82" spans="1:31" ht="15.95" customHeight="1">
      <c r="A82" s="67">
        <v>78</v>
      </c>
      <c r="B82" s="179" t="str">
        <f t="shared" si="51"/>
        <v/>
      </c>
      <c r="C82" s="69" t="str">
        <f t="shared" si="73"/>
        <v/>
      </c>
      <c r="D82" s="70" t="str">
        <f t="shared" si="74"/>
        <v/>
      </c>
      <c r="E82" s="70" t="str">
        <f t="shared" si="52"/>
        <v/>
      </c>
      <c r="F82" s="70" t="str">
        <f t="shared" si="75"/>
        <v/>
      </c>
      <c r="G82" s="70" t="str">
        <f t="shared" si="53"/>
        <v/>
      </c>
      <c r="H82" s="70" t="str">
        <f t="shared" si="54"/>
        <v/>
      </c>
      <c r="I82" s="102" t="str">
        <f t="shared" si="55"/>
        <v/>
      </c>
      <c r="J82" s="103" t="str">
        <f t="shared" si="56"/>
        <v/>
      </c>
      <c r="K82" s="102" t="str">
        <f t="shared" si="57"/>
        <v/>
      </c>
      <c r="L82" s="103" t="str">
        <f t="shared" si="58"/>
        <v/>
      </c>
      <c r="M82" s="102" t="str">
        <f t="shared" si="59"/>
        <v/>
      </c>
      <c r="N82" s="103" t="str">
        <f t="shared" si="60"/>
        <v/>
      </c>
      <c r="O82" s="130" t="str">
        <f t="shared" si="76"/>
        <v/>
      </c>
      <c r="Q82" s="84">
        <v>78</v>
      </c>
      <c r="R82" s="174" t="str">
        <f t="shared" si="61"/>
        <v/>
      </c>
      <c r="S82" s="176" t="str">
        <f t="shared" si="62"/>
        <v/>
      </c>
      <c r="T82" s="76" t="str">
        <f t="shared" si="77"/>
        <v/>
      </c>
      <c r="U82" s="76" t="str">
        <f t="shared" si="63"/>
        <v/>
      </c>
      <c r="V82" s="76" t="str">
        <f t="shared" si="78"/>
        <v/>
      </c>
      <c r="W82" s="76" t="str">
        <f t="shared" si="64"/>
        <v/>
      </c>
      <c r="X82" s="76" t="str">
        <f t="shared" si="65"/>
        <v/>
      </c>
      <c r="Y82" s="109" t="str">
        <f t="shared" si="66"/>
        <v/>
      </c>
      <c r="Z82" s="110" t="str">
        <f t="shared" si="67"/>
        <v/>
      </c>
      <c r="AA82" s="109" t="str">
        <f t="shared" si="68"/>
        <v/>
      </c>
      <c r="AB82" s="110" t="str">
        <f t="shared" si="69"/>
        <v/>
      </c>
      <c r="AC82" s="109" t="str">
        <f t="shared" si="70"/>
        <v/>
      </c>
      <c r="AD82" s="110" t="str">
        <f t="shared" si="71"/>
        <v/>
      </c>
      <c r="AE82" s="133" t="str">
        <f t="shared" si="72"/>
        <v/>
      </c>
    </row>
    <row r="83" spans="1:31" ht="15.95" customHeight="1">
      <c r="A83" s="67">
        <v>79</v>
      </c>
      <c r="B83" s="179" t="str">
        <f t="shared" si="51"/>
        <v/>
      </c>
      <c r="C83" s="69" t="str">
        <f t="shared" si="73"/>
        <v/>
      </c>
      <c r="D83" s="70" t="str">
        <f t="shared" si="74"/>
        <v/>
      </c>
      <c r="E83" s="70" t="str">
        <f t="shared" si="52"/>
        <v/>
      </c>
      <c r="F83" s="70" t="str">
        <f t="shared" si="75"/>
        <v/>
      </c>
      <c r="G83" s="70" t="str">
        <f t="shared" si="53"/>
        <v/>
      </c>
      <c r="H83" s="70" t="str">
        <f t="shared" si="54"/>
        <v/>
      </c>
      <c r="I83" s="102" t="str">
        <f t="shared" si="55"/>
        <v/>
      </c>
      <c r="J83" s="103" t="str">
        <f t="shared" si="56"/>
        <v/>
      </c>
      <c r="K83" s="102" t="str">
        <f t="shared" si="57"/>
        <v/>
      </c>
      <c r="L83" s="103" t="str">
        <f t="shared" si="58"/>
        <v/>
      </c>
      <c r="M83" s="102" t="str">
        <f t="shared" si="59"/>
        <v/>
      </c>
      <c r="N83" s="103" t="str">
        <f t="shared" si="60"/>
        <v/>
      </c>
      <c r="O83" s="130" t="str">
        <f t="shared" si="76"/>
        <v/>
      </c>
      <c r="Q83" s="84">
        <v>79</v>
      </c>
      <c r="R83" s="174" t="str">
        <f t="shared" si="61"/>
        <v/>
      </c>
      <c r="S83" s="176" t="str">
        <f t="shared" si="62"/>
        <v/>
      </c>
      <c r="T83" s="76" t="str">
        <f t="shared" si="77"/>
        <v/>
      </c>
      <c r="U83" s="76" t="str">
        <f t="shared" si="63"/>
        <v/>
      </c>
      <c r="V83" s="76" t="str">
        <f t="shared" si="78"/>
        <v/>
      </c>
      <c r="W83" s="76" t="str">
        <f t="shared" si="64"/>
        <v/>
      </c>
      <c r="X83" s="76" t="str">
        <f t="shared" si="65"/>
        <v/>
      </c>
      <c r="Y83" s="109" t="str">
        <f t="shared" si="66"/>
        <v/>
      </c>
      <c r="Z83" s="110" t="str">
        <f t="shared" si="67"/>
        <v/>
      </c>
      <c r="AA83" s="109" t="str">
        <f t="shared" si="68"/>
        <v/>
      </c>
      <c r="AB83" s="110" t="str">
        <f t="shared" si="69"/>
        <v/>
      </c>
      <c r="AC83" s="109" t="str">
        <f t="shared" si="70"/>
        <v/>
      </c>
      <c r="AD83" s="110" t="str">
        <f t="shared" si="71"/>
        <v/>
      </c>
      <c r="AE83" s="133" t="str">
        <f t="shared" si="72"/>
        <v/>
      </c>
    </row>
    <row r="84" spans="1:31" ht="15.95" customHeight="1" thickBot="1">
      <c r="A84" s="68">
        <v>80</v>
      </c>
      <c r="B84" s="180" t="str">
        <f t="shared" si="51"/>
        <v/>
      </c>
      <c r="C84" s="71" t="str">
        <f t="shared" si="73"/>
        <v/>
      </c>
      <c r="D84" s="72" t="str">
        <f t="shared" si="74"/>
        <v/>
      </c>
      <c r="E84" s="72" t="str">
        <f t="shared" si="52"/>
        <v/>
      </c>
      <c r="F84" s="72" t="str">
        <f t="shared" si="75"/>
        <v/>
      </c>
      <c r="G84" s="72" t="str">
        <f t="shared" si="53"/>
        <v/>
      </c>
      <c r="H84" s="72" t="str">
        <f t="shared" si="54"/>
        <v/>
      </c>
      <c r="I84" s="104" t="str">
        <f t="shared" si="55"/>
        <v/>
      </c>
      <c r="J84" s="105" t="str">
        <f t="shared" si="56"/>
        <v/>
      </c>
      <c r="K84" s="104" t="str">
        <f t="shared" si="57"/>
        <v/>
      </c>
      <c r="L84" s="105" t="str">
        <f t="shared" si="58"/>
        <v/>
      </c>
      <c r="M84" s="104" t="str">
        <f t="shared" si="59"/>
        <v/>
      </c>
      <c r="N84" s="105" t="str">
        <f t="shared" si="60"/>
        <v/>
      </c>
      <c r="O84" s="131" t="str">
        <f t="shared" si="76"/>
        <v/>
      </c>
      <c r="Q84" s="86">
        <v>80</v>
      </c>
      <c r="R84" s="175" t="str">
        <f t="shared" si="61"/>
        <v/>
      </c>
      <c r="S84" s="177" t="str">
        <f t="shared" si="62"/>
        <v/>
      </c>
      <c r="T84" s="77" t="str">
        <f t="shared" si="77"/>
        <v/>
      </c>
      <c r="U84" s="77" t="str">
        <f t="shared" si="63"/>
        <v/>
      </c>
      <c r="V84" s="77" t="str">
        <f t="shared" si="78"/>
        <v/>
      </c>
      <c r="W84" s="77" t="str">
        <f t="shared" si="64"/>
        <v/>
      </c>
      <c r="X84" s="77" t="str">
        <f t="shared" si="65"/>
        <v/>
      </c>
      <c r="Y84" s="111" t="str">
        <f t="shared" si="66"/>
        <v/>
      </c>
      <c r="Z84" s="112" t="str">
        <f t="shared" si="67"/>
        <v/>
      </c>
      <c r="AA84" s="111" t="str">
        <f t="shared" si="68"/>
        <v/>
      </c>
      <c r="AB84" s="112" t="str">
        <f t="shared" si="69"/>
        <v/>
      </c>
      <c r="AC84" s="111" t="str">
        <f t="shared" si="70"/>
        <v/>
      </c>
      <c r="AD84" s="112" t="str">
        <f t="shared" si="71"/>
        <v/>
      </c>
      <c r="AE84" s="134" t="str">
        <f t="shared" si="72"/>
        <v/>
      </c>
    </row>
    <row r="85" spans="1:31" ht="15.95" customHeight="1"/>
    <row r="86" spans="1:31" ht="15.95" customHeight="1"/>
    <row r="87" spans="1:31" ht="15.95" customHeight="1"/>
    <row r="88" spans="1:31" ht="15.95" customHeight="1"/>
    <row r="89" spans="1:31" ht="15.95" customHeight="1"/>
    <row r="90" spans="1:31" ht="15.95" customHeight="1"/>
    <row r="91" spans="1:31" ht="15.95" customHeight="1"/>
    <row r="92" spans="1:31" ht="15.95" customHeight="1"/>
    <row r="93" spans="1:31" ht="15.95" customHeight="1"/>
    <row r="94" spans="1:31" ht="15.95" customHeight="1"/>
  </sheetData>
  <mergeCells count="25">
    <mergeCell ref="AE1:AG1"/>
    <mergeCell ref="X3:X4"/>
    <mergeCell ref="Y3:AD3"/>
    <mergeCell ref="Q1:T1"/>
    <mergeCell ref="A3:A4"/>
    <mergeCell ref="B3:B4"/>
    <mergeCell ref="C3:C4"/>
    <mergeCell ref="H3:H4"/>
    <mergeCell ref="I3:N3"/>
    <mergeCell ref="AE3:AE4"/>
    <mergeCell ref="A1:O1"/>
    <mergeCell ref="Q3:Q4"/>
    <mergeCell ref="R3:R4"/>
    <mergeCell ref="S3:S4"/>
    <mergeCell ref="T3:T4"/>
    <mergeCell ref="U3:U4"/>
    <mergeCell ref="U1:Y1"/>
    <mergeCell ref="Z1:AA1"/>
    <mergeCell ref="V3:V4"/>
    <mergeCell ref="W3:W4"/>
    <mergeCell ref="D3:D4"/>
    <mergeCell ref="G3:G4"/>
    <mergeCell ref="F3:F4"/>
    <mergeCell ref="E3:E4"/>
    <mergeCell ref="O3:O4"/>
  </mergeCells>
  <phoneticPr fontId="5"/>
  <conditionalFormatting sqref="J5:J84 L5:L84 N5:N84">
    <cfRule type="expression" dxfId="10019" priority="2929">
      <formula>I5=#REF!</formula>
    </cfRule>
    <cfRule type="expression" dxfId="10018" priority="2930">
      <formula>I5=#REF!</formula>
    </cfRule>
    <cfRule type="expression" dxfId="10017" priority="2931">
      <formula>I5=#REF!</formula>
    </cfRule>
    <cfRule type="expression" dxfId="10016" priority="2932">
      <formula>I5=#REF!</formula>
    </cfRule>
    <cfRule type="expression" dxfId="10015" priority="2933">
      <formula>I5=#REF!</formula>
    </cfRule>
    <cfRule type="expression" dxfId="10014" priority="2934">
      <formula>I5=#REF!</formula>
    </cfRule>
  </conditionalFormatting>
  <conditionalFormatting sqref="O5:O84">
    <cfRule type="expression" dxfId="10013" priority="19">
      <formula>N5=#REF!</formula>
    </cfRule>
    <cfRule type="expression" dxfId="10012" priority="20">
      <formula>N5=#REF!</formula>
    </cfRule>
    <cfRule type="expression" dxfId="10011" priority="21">
      <formula>N5=#REF!</formula>
    </cfRule>
    <cfRule type="expression" dxfId="10010" priority="22">
      <formula>N5=#REF!</formula>
    </cfRule>
    <cfRule type="expression" dxfId="10009" priority="23">
      <formula>N5=#REF!</formula>
    </cfRule>
    <cfRule type="expression" dxfId="10008" priority="24">
      <formula>N5=#REF!</formula>
    </cfRule>
  </conditionalFormatting>
  <conditionalFormatting sqref="Z5:Z84 AB5:AB84 AD5:AD84">
    <cfRule type="expression" dxfId="10007" priority="7">
      <formula>Y5=#REF!</formula>
    </cfRule>
    <cfRule type="expression" dxfId="10006" priority="8">
      <formula>Y5=#REF!</formula>
    </cfRule>
    <cfRule type="expression" dxfId="10005" priority="9">
      <formula>Y5=#REF!</formula>
    </cfRule>
    <cfRule type="expression" dxfId="10004" priority="10">
      <formula>Y5=#REF!</formula>
    </cfRule>
    <cfRule type="expression" dxfId="10003" priority="11">
      <formula>Y5=#REF!</formula>
    </cfRule>
    <cfRule type="expression" dxfId="10002" priority="12">
      <formula>Y5=#REF!</formula>
    </cfRule>
  </conditionalFormatting>
  <conditionalFormatting sqref="AE5:AE84">
    <cfRule type="expression" dxfId="10001" priority="1">
      <formula>AD5=#REF!</formula>
    </cfRule>
    <cfRule type="expression" dxfId="10000" priority="2">
      <formula>AD5=#REF!</formula>
    </cfRule>
    <cfRule type="expression" dxfId="9999" priority="3">
      <formula>AD5=#REF!</formula>
    </cfRule>
    <cfRule type="expression" dxfId="9998" priority="4">
      <formula>AD5=#REF!</formula>
    </cfRule>
    <cfRule type="expression" dxfId="9997" priority="5">
      <formula>AD5=#REF!</formula>
    </cfRule>
    <cfRule type="expression" dxfId="9996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W97"/>
  <sheetViews>
    <sheetView zoomScaleNormal="100" workbookViewId="0">
      <pane ySplit="7" topLeftCell="A8" activePane="bottomLeft" state="frozen"/>
      <selection activeCell="B7" sqref="B7:B8"/>
      <selection pane="bottomLeft" activeCell="B8" sqref="B8"/>
    </sheetView>
  </sheetViews>
  <sheetFormatPr defaultColWidth="8.75" defaultRowHeight="14.2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>
      <c r="A1" s="288" t="s">
        <v>103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3" ht="15.95" customHeight="1" thickBot="1"/>
    <row r="3" spans="1:23" ht="15.95" customHeight="1" thickBot="1">
      <c r="A3" s="313" t="s">
        <v>73</v>
      </c>
      <c r="B3" s="313"/>
      <c r="C3" s="314"/>
      <c r="D3" s="308" t="s">
        <v>148</v>
      </c>
      <c r="E3" s="309"/>
      <c r="F3" s="73" t="s">
        <v>83</v>
      </c>
      <c r="G3" s="74" t="s">
        <v>84</v>
      </c>
      <c r="H3" s="75"/>
      <c r="I3" s="75"/>
      <c r="J3" s="75"/>
      <c r="K3" s="75"/>
      <c r="L3" s="313" t="s">
        <v>74</v>
      </c>
      <c r="M3" s="313"/>
      <c r="N3" s="314"/>
      <c r="O3" s="308" t="s">
        <v>149</v>
      </c>
      <c r="P3" s="309"/>
      <c r="Q3" s="73" t="s">
        <v>83</v>
      </c>
      <c r="R3" s="74" t="s">
        <v>84</v>
      </c>
      <c r="S3" s="75"/>
      <c r="T3" s="75"/>
      <c r="U3" s="75"/>
      <c r="V3" s="75"/>
    </row>
    <row r="4" spans="1:23" ht="15.95" customHeight="1" thickBot="1">
      <c r="A4" s="313"/>
      <c r="B4" s="313"/>
      <c r="C4" s="314"/>
      <c r="D4" s="308" t="s">
        <v>82</v>
      </c>
      <c r="E4" s="309"/>
      <c r="F4" s="236"/>
      <c r="G4" s="237"/>
      <c r="H4" s="75"/>
      <c r="I4" s="75"/>
      <c r="J4" s="75"/>
      <c r="K4" s="75"/>
      <c r="L4" s="313"/>
      <c r="M4" s="313"/>
      <c r="N4" s="314"/>
      <c r="O4" s="308" t="s">
        <v>82</v>
      </c>
      <c r="P4" s="309"/>
      <c r="Q4" s="238"/>
      <c r="R4" s="239"/>
      <c r="S4" s="75"/>
      <c r="T4" s="75"/>
      <c r="U4" s="75"/>
      <c r="V4" s="75"/>
    </row>
    <row r="5" spans="1:23" ht="15.95" customHeight="1" thickBot="1">
      <c r="A5" s="75"/>
      <c r="B5" s="195" t="s">
        <v>210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195" t="s">
        <v>210</v>
      </c>
      <c r="N5" s="75"/>
      <c r="O5" s="75"/>
      <c r="P5" s="75"/>
      <c r="Q5" s="75"/>
      <c r="R5" s="75"/>
      <c r="S5" s="75"/>
      <c r="T5" s="75"/>
      <c r="U5" s="75"/>
      <c r="V5" s="75"/>
    </row>
    <row r="6" spans="1:23" ht="15.95" customHeight="1" thickBot="1">
      <c r="A6" s="315" t="s">
        <v>91</v>
      </c>
      <c r="B6" s="316" t="s">
        <v>86</v>
      </c>
      <c r="C6" s="318" t="s">
        <v>75</v>
      </c>
      <c r="D6" s="320" t="s">
        <v>77</v>
      </c>
      <c r="E6" s="310" t="s">
        <v>85</v>
      </c>
      <c r="F6" s="311"/>
      <c r="G6" s="311"/>
      <c r="H6" s="311"/>
      <c r="I6" s="311"/>
      <c r="J6" s="312"/>
      <c r="L6" s="315" t="s">
        <v>91</v>
      </c>
      <c r="M6" s="316" t="s">
        <v>86</v>
      </c>
      <c r="N6" s="318" t="s">
        <v>75</v>
      </c>
      <c r="O6" s="320" t="s">
        <v>77</v>
      </c>
      <c r="P6" s="310" t="s">
        <v>85</v>
      </c>
      <c r="Q6" s="311"/>
      <c r="R6" s="311"/>
      <c r="S6" s="311"/>
      <c r="T6" s="311"/>
      <c r="U6" s="312"/>
    </row>
    <row r="7" spans="1:23" ht="15.95" customHeight="1" thickBot="1">
      <c r="A7" s="315"/>
      <c r="B7" s="317"/>
      <c r="C7" s="319"/>
      <c r="D7" s="321"/>
      <c r="E7" s="125" t="s">
        <v>87</v>
      </c>
      <c r="F7" s="126" t="s">
        <v>88</v>
      </c>
      <c r="G7" s="127" t="s">
        <v>89</v>
      </c>
      <c r="H7" s="126" t="s">
        <v>88</v>
      </c>
      <c r="I7" s="127" t="s">
        <v>90</v>
      </c>
      <c r="J7" s="128" t="s">
        <v>88</v>
      </c>
      <c r="L7" s="315"/>
      <c r="M7" s="317"/>
      <c r="N7" s="319"/>
      <c r="O7" s="321"/>
      <c r="P7" s="125" t="s">
        <v>87</v>
      </c>
      <c r="Q7" s="126" t="s">
        <v>88</v>
      </c>
      <c r="R7" s="127" t="s">
        <v>89</v>
      </c>
      <c r="S7" s="126" t="s">
        <v>88</v>
      </c>
      <c r="T7" s="127" t="s">
        <v>90</v>
      </c>
      <c r="U7" s="128" t="s">
        <v>88</v>
      </c>
      <c r="W7" s="1" t="s">
        <v>93</v>
      </c>
    </row>
    <row r="8" spans="1:23" ht="15.95" customHeight="1">
      <c r="A8" s="66">
        <v>1</v>
      </c>
      <c r="B8" s="240"/>
      <c r="C8" s="78" t="str">
        <f t="shared" ref="C8:C71" si="0">IF(B8="","",VLOOKUP(B8,名簿,2,FALSE))</f>
        <v/>
      </c>
      <c r="D8" s="114" t="str">
        <f t="shared" ref="D8:D39" si="1">IF(B8="","",IF(VLOOKUP(B8,名簿,4,FALSE)="","",VLOOKUP(B8,名簿,4,FALSE)))</f>
        <v/>
      </c>
      <c r="E8" s="243"/>
      <c r="F8" s="244"/>
      <c r="G8" s="245"/>
      <c r="H8" s="244"/>
      <c r="I8" s="245"/>
      <c r="J8" s="246"/>
      <c r="L8" s="82">
        <v>1</v>
      </c>
      <c r="M8" s="255"/>
      <c r="N8" s="83" t="str">
        <f t="shared" ref="N8:N39" si="2">IF(M8="","",VLOOKUP(M8,名簿,2,FALSE))</f>
        <v/>
      </c>
      <c r="O8" s="117" t="str">
        <f t="shared" ref="O8:O39" si="3">IF(M8="","",IF(VLOOKUP(M8,名簿,4,FALSE)="","",VLOOKUP(M8,名簿,4,FALSE)))</f>
        <v/>
      </c>
      <c r="P8" s="258"/>
      <c r="Q8" s="259"/>
      <c r="R8" s="260"/>
      <c r="S8" s="259"/>
      <c r="T8" s="260"/>
      <c r="U8" s="261"/>
      <c r="W8" s="81" t="s">
        <v>50</v>
      </c>
    </row>
    <row r="9" spans="1:23" ht="15.95" customHeight="1">
      <c r="A9" s="67">
        <v>2</v>
      </c>
      <c r="B9" s="241"/>
      <c r="C9" s="79" t="str">
        <f t="shared" si="0"/>
        <v/>
      </c>
      <c r="D9" s="115" t="str">
        <f t="shared" si="1"/>
        <v/>
      </c>
      <c r="E9" s="247"/>
      <c r="F9" s="248"/>
      <c r="G9" s="249"/>
      <c r="H9" s="248"/>
      <c r="I9" s="249"/>
      <c r="J9" s="250"/>
      <c r="L9" s="84">
        <v>2</v>
      </c>
      <c r="M9" s="256"/>
      <c r="N9" s="85" t="str">
        <f t="shared" si="2"/>
        <v/>
      </c>
      <c r="O9" s="118" t="str">
        <f t="shared" si="3"/>
        <v/>
      </c>
      <c r="P9" s="262"/>
      <c r="Q9" s="263"/>
      <c r="R9" s="264"/>
      <c r="S9" s="263"/>
      <c r="T9" s="264"/>
      <c r="U9" s="265"/>
      <c r="W9" s="2" t="s">
        <v>51</v>
      </c>
    </row>
    <row r="10" spans="1:23" ht="15.95" customHeight="1">
      <c r="A10" s="67">
        <v>3</v>
      </c>
      <c r="B10" s="241"/>
      <c r="C10" s="79" t="str">
        <f t="shared" si="0"/>
        <v/>
      </c>
      <c r="D10" s="115" t="str">
        <f t="shared" si="1"/>
        <v/>
      </c>
      <c r="E10" s="247"/>
      <c r="F10" s="248"/>
      <c r="G10" s="249"/>
      <c r="H10" s="248"/>
      <c r="I10" s="249"/>
      <c r="J10" s="250"/>
      <c r="L10" s="84">
        <v>3</v>
      </c>
      <c r="M10" s="256"/>
      <c r="N10" s="85" t="str">
        <f t="shared" si="2"/>
        <v/>
      </c>
      <c r="O10" s="118" t="str">
        <f t="shared" si="3"/>
        <v/>
      </c>
      <c r="P10" s="262"/>
      <c r="Q10" s="263"/>
      <c r="R10" s="264"/>
      <c r="S10" s="263"/>
      <c r="T10" s="264"/>
      <c r="U10" s="265"/>
      <c r="W10" s="2" t="s">
        <v>53</v>
      </c>
    </row>
    <row r="11" spans="1:23" ht="15.95" customHeight="1">
      <c r="A11" s="67">
        <v>4</v>
      </c>
      <c r="B11" s="241"/>
      <c r="C11" s="79" t="str">
        <f t="shared" si="0"/>
        <v/>
      </c>
      <c r="D11" s="115" t="str">
        <f t="shared" si="1"/>
        <v/>
      </c>
      <c r="E11" s="247"/>
      <c r="F11" s="248"/>
      <c r="G11" s="249"/>
      <c r="H11" s="248"/>
      <c r="I11" s="249"/>
      <c r="J11" s="250"/>
      <c r="L11" s="84">
        <v>4</v>
      </c>
      <c r="M11" s="256"/>
      <c r="N11" s="85" t="str">
        <f t="shared" si="2"/>
        <v/>
      </c>
      <c r="O11" s="118" t="str">
        <f t="shared" si="3"/>
        <v/>
      </c>
      <c r="P11" s="262"/>
      <c r="Q11" s="263"/>
      <c r="R11" s="264"/>
      <c r="S11" s="263"/>
      <c r="T11" s="264"/>
      <c r="U11" s="265"/>
      <c r="W11" s="2" t="s">
        <v>54</v>
      </c>
    </row>
    <row r="12" spans="1:23" ht="15.95" customHeight="1">
      <c r="A12" s="67">
        <v>5</v>
      </c>
      <c r="B12" s="241"/>
      <c r="C12" s="79" t="str">
        <f t="shared" si="0"/>
        <v/>
      </c>
      <c r="D12" s="115" t="str">
        <f t="shared" si="1"/>
        <v/>
      </c>
      <c r="E12" s="247"/>
      <c r="F12" s="248"/>
      <c r="G12" s="249"/>
      <c r="H12" s="248"/>
      <c r="I12" s="249"/>
      <c r="J12" s="250"/>
      <c r="L12" s="84">
        <v>5</v>
      </c>
      <c r="M12" s="256"/>
      <c r="N12" s="85" t="str">
        <f t="shared" si="2"/>
        <v/>
      </c>
      <c r="O12" s="118" t="str">
        <f t="shared" si="3"/>
        <v/>
      </c>
      <c r="P12" s="262"/>
      <c r="Q12" s="263"/>
      <c r="R12" s="264"/>
      <c r="S12" s="263"/>
      <c r="T12" s="264"/>
      <c r="U12" s="265"/>
      <c r="W12" s="159" t="s">
        <v>56</v>
      </c>
    </row>
    <row r="13" spans="1:23" ht="15.95" customHeight="1">
      <c r="A13" s="67">
        <v>6</v>
      </c>
      <c r="B13" s="241"/>
      <c r="C13" s="79" t="str">
        <f t="shared" si="0"/>
        <v/>
      </c>
      <c r="D13" s="115" t="str">
        <f t="shared" si="1"/>
        <v/>
      </c>
      <c r="E13" s="247"/>
      <c r="F13" s="248"/>
      <c r="G13" s="249"/>
      <c r="H13" s="248"/>
      <c r="I13" s="249"/>
      <c r="J13" s="250"/>
      <c r="L13" s="84">
        <v>6</v>
      </c>
      <c r="M13" s="256"/>
      <c r="N13" s="85" t="str">
        <f t="shared" si="2"/>
        <v/>
      </c>
      <c r="O13" s="118" t="str">
        <f t="shared" si="3"/>
        <v/>
      </c>
      <c r="P13" s="262"/>
      <c r="Q13" s="263"/>
      <c r="R13" s="264"/>
      <c r="S13" s="263"/>
      <c r="T13" s="264"/>
      <c r="U13" s="265"/>
      <c r="W13" s="2" t="s">
        <v>58</v>
      </c>
    </row>
    <row r="14" spans="1:23" ht="15.95" customHeight="1">
      <c r="A14" s="67">
        <v>7</v>
      </c>
      <c r="B14" s="241"/>
      <c r="C14" s="79" t="str">
        <f t="shared" si="0"/>
        <v/>
      </c>
      <c r="D14" s="115" t="str">
        <f t="shared" si="1"/>
        <v/>
      </c>
      <c r="E14" s="247"/>
      <c r="F14" s="248"/>
      <c r="G14" s="249"/>
      <c r="H14" s="248"/>
      <c r="I14" s="249"/>
      <c r="J14" s="250"/>
      <c r="L14" s="84">
        <v>7</v>
      </c>
      <c r="M14" s="256"/>
      <c r="N14" s="85" t="str">
        <f t="shared" si="2"/>
        <v/>
      </c>
      <c r="O14" s="118" t="str">
        <f t="shared" si="3"/>
        <v/>
      </c>
      <c r="P14" s="262"/>
      <c r="Q14" s="263"/>
      <c r="R14" s="264"/>
      <c r="S14" s="263"/>
      <c r="T14" s="264"/>
      <c r="U14" s="265"/>
      <c r="W14" s="2" t="s">
        <v>59</v>
      </c>
    </row>
    <row r="15" spans="1:23" ht="15.95" customHeight="1">
      <c r="A15" s="67">
        <v>8</v>
      </c>
      <c r="B15" s="241"/>
      <c r="C15" s="79" t="str">
        <f t="shared" si="0"/>
        <v/>
      </c>
      <c r="D15" s="115" t="str">
        <f t="shared" si="1"/>
        <v/>
      </c>
      <c r="E15" s="247"/>
      <c r="F15" s="248"/>
      <c r="G15" s="249"/>
      <c r="H15" s="248"/>
      <c r="I15" s="249"/>
      <c r="J15" s="250"/>
      <c r="L15" s="84">
        <v>8</v>
      </c>
      <c r="M15" s="256"/>
      <c r="N15" s="85" t="str">
        <f t="shared" si="2"/>
        <v/>
      </c>
      <c r="O15" s="118" t="str">
        <f t="shared" si="3"/>
        <v/>
      </c>
      <c r="P15" s="262"/>
      <c r="Q15" s="263"/>
      <c r="R15" s="264"/>
      <c r="S15" s="263"/>
      <c r="T15" s="264"/>
      <c r="U15" s="265"/>
      <c r="W15" s="2" t="s">
        <v>60</v>
      </c>
    </row>
    <row r="16" spans="1:23" ht="15.95" customHeight="1">
      <c r="A16" s="67">
        <v>9</v>
      </c>
      <c r="B16" s="241"/>
      <c r="C16" s="79" t="str">
        <f t="shared" si="0"/>
        <v/>
      </c>
      <c r="D16" s="115" t="str">
        <f t="shared" si="1"/>
        <v/>
      </c>
      <c r="E16" s="247"/>
      <c r="F16" s="248"/>
      <c r="G16" s="249"/>
      <c r="H16" s="248"/>
      <c r="I16" s="249"/>
      <c r="J16" s="250"/>
      <c r="L16" s="84">
        <v>9</v>
      </c>
      <c r="M16" s="256"/>
      <c r="N16" s="85" t="str">
        <f t="shared" si="2"/>
        <v/>
      </c>
      <c r="O16" s="118" t="str">
        <f t="shared" si="3"/>
        <v/>
      </c>
      <c r="P16" s="262"/>
      <c r="Q16" s="263"/>
      <c r="R16" s="264"/>
      <c r="S16" s="263"/>
      <c r="T16" s="264"/>
      <c r="U16" s="265"/>
      <c r="W16" s="159" t="s">
        <v>67</v>
      </c>
    </row>
    <row r="17" spans="1:23" ht="15.95" customHeight="1">
      <c r="A17" s="67">
        <v>10</v>
      </c>
      <c r="B17" s="241"/>
      <c r="C17" s="79" t="str">
        <f t="shared" si="0"/>
        <v/>
      </c>
      <c r="D17" s="115" t="str">
        <f t="shared" si="1"/>
        <v/>
      </c>
      <c r="E17" s="247"/>
      <c r="F17" s="248"/>
      <c r="G17" s="249"/>
      <c r="H17" s="248"/>
      <c r="I17" s="249"/>
      <c r="J17" s="250"/>
      <c r="L17" s="84">
        <v>10</v>
      </c>
      <c r="M17" s="256"/>
      <c r="N17" s="85" t="str">
        <f t="shared" si="2"/>
        <v/>
      </c>
      <c r="O17" s="118" t="str">
        <f t="shared" si="3"/>
        <v/>
      </c>
      <c r="P17" s="262"/>
      <c r="Q17" s="263"/>
      <c r="R17" s="264"/>
      <c r="S17" s="263"/>
      <c r="T17" s="264"/>
      <c r="U17" s="265"/>
      <c r="W17" s="2" t="s">
        <v>61</v>
      </c>
    </row>
    <row r="18" spans="1:23" ht="15.95" customHeight="1">
      <c r="A18" s="67">
        <v>11</v>
      </c>
      <c r="B18" s="241"/>
      <c r="C18" s="79" t="str">
        <f t="shared" si="0"/>
        <v/>
      </c>
      <c r="D18" s="115" t="str">
        <f t="shared" si="1"/>
        <v/>
      </c>
      <c r="E18" s="247"/>
      <c r="F18" s="248"/>
      <c r="G18" s="249"/>
      <c r="H18" s="248"/>
      <c r="I18" s="249"/>
      <c r="J18" s="250"/>
      <c r="L18" s="84">
        <v>11</v>
      </c>
      <c r="M18" s="256"/>
      <c r="N18" s="85" t="str">
        <f t="shared" si="2"/>
        <v/>
      </c>
      <c r="O18" s="118" t="str">
        <f t="shared" si="3"/>
        <v/>
      </c>
      <c r="P18" s="262"/>
      <c r="Q18" s="263"/>
      <c r="R18" s="264"/>
      <c r="S18" s="263"/>
      <c r="T18" s="264"/>
      <c r="U18" s="265"/>
      <c r="W18" s="159" t="s">
        <v>188</v>
      </c>
    </row>
    <row r="19" spans="1:23" ht="15.95" customHeight="1">
      <c r="A19" s="67">
        <v>12</v>
      </c>
      <c r="B19" s="241"/>
      <c r="C19" s="79" t="str">
        <f t="shared" si="0"/>
        <v/>
      </c>
      <c r="D19" s="115" t="str">
        <f t="shared" si="1"/>
        <v/>
      </c>
      <c r="E19" s="247"/>
      <c r="F19" s="248"/>
      <c r="G19" s="249"/>
      <c r="H19" s="248"/>
      <c r="I19" s="249"/>
      <c r="J19" s="250"/>
      <c r="L19" s="84">
        <v>12</v>
      </c>
      <c r="M19" s="256"/>
      <c r="N19" s="85" t="str">
        <f t="shared" si="2"/>
        <v/>
      </c>
      <c r="O19" s="118" t="str">
        <f t="shared" si="3"/>
        <v/>
      </c>
      <c r="P19" s="262"/>
      <c r="Q19" s="263"/>
      <c r="R19" s="264"/>
      <c r="S19" s="263"/>
      <c r="T19" s="264"/>
      <c r="U19" s="265"/>
      <c r="W19" s="159" t="s">
        <v>199</v>
      </c>
    </row>
    <row r="20" spans="1:23" ht="15.95" customHeight="1">
      <c r="A20" s="67">
        <v>13</v>
      </c>
      <c r="B20" s="241"/>
      <c r="C20" s="79" t="str">
        <f t="shared" si="0"/>
        <v/>
      </c>
      <c r="D20" s="115" t="str">
        <f t="shared" si="1"/>
        <v/>
      </c>
      <c r="E20" s="247"/>
      <c r="F20" s="248"/>
      <c r="G20" s="249"/>
      <c r="H20" s="248"/>
      <c r="I20" s="249"/>
      <c r="J20" s="250"/>
      <c r="L20" s="84">
        <v>13</v>
      </c>
      <c r="M20" s="256"/>
      <c r="N20" s="85" t="str">
        <f t="shared" si="2"/>
        <v/>
      </c>
      <c r="O20" s="118" t="str">
        <f t="shared" si="3"/>
        <v/>
      </c>
      <c r="P20" s="262"/>
      <c r="Q20" s="263"/>
      <c r="R20" s="264"/>
      <c r="S20" s="263"/>
      <c r="T20" s="264"/>
      <c r="U20" s="265"/>
      <c r="W20" s="159" t="s">
        <v>200</v>
      </c>
    </row>
    <row r="21" spans="1:23" ht="15.95" customHeight="1" thickBot="1">
      <c r="A21" s="67">
        <v>14</v>
      </c>
      <c r="B21" s="241"/>
      <c r="C21" s="79" t="str">
        <f t="shared" si="0"/>
        <v/>
      </c>
      <c r="D21" s="115" t="str">
        <f t="shared" si="1"/>
        <v/>
      </c>
      <c r="E21" s="247"/>
      <c r="F21" s="248"/>
      <c r="G21" s="249"/>
      <c r="H21" s="248"/>
      <c r="I21" s="249"/>
      <c r="J21" s="250"/>
      <c r="L21" s="84">
        <v>14</v>
      </c>
      <c r="M21" s="256"/>
      <c r="N21" s="85" t="str">
        <f t="shared" si="2"/>
        <v/>
      </c>
      <c r="O21" s="118" t="str">
        <f t="shared" si="3"/>
        <v/>
      </c>
      <c r="P21" s="262"/>
      <c r="Q21" s="263"/>
      <c r="R21" s="264"/>
      <c r="S21" s="263"/>
      <c r="T21" s="264"/>
      <c r="U21" s="265"/>
      <c r="W21" s="160" t="s">
        <v>201</v>
      </c>
    </row>
    <row r="22" spans="1:23" ht="15.95" customHeight="1" thickBot="1">
      <c r="A22" s="67">
        <v>15</v>
      </c>
      <c r="B22" s="241"/>
      <c r="C22" s="79" t="str">
        <f t="shared" si="0"/>
        <v/>
      </c>
      <c r="D22" s="115" t="str">
        <f t="shared" si="1"/>
        <v/>
      </c>
      <c r="E22" s="247"/>
      <c r="F22" s="248"/>
      <c r="G22" s="249"/>
      <c r="H22" s="248"/>
      <c r="I22" s="249"/>
      <c r="J22" s="250"/>
      <c r="L22" s="84">
        <v>15</v>
      </c>
      <c r="M22" s="256"/>
      <c r="N22" s="85" t="str">
        <f t="shared" si="2"/>
        <v/>
      </c>
      <c r="O22" s="118" t="str">
        <f t="shared" si="3"/>
        <v/>
      </c>
      <c r="P22" s="262"/>
      <c r="Q22" s="263"/>
      <c r="R22" s="264"/>
      <c r="S22" s="263"/>
      <c r="T22" s="264"/>
      <c r="U22" s="265"/>
    </row>
    <row r="23" spans="1:23" ht="15.95" customHeight="1" thickBot="1">
      <c r="A23" s="67">
        <v>16</v>
      </c>
      <c r="B23" s="241"/>
      <c r="C23" s="79" t="str">
        <f t="shared" si="0"/>
        <v/>
      </c>
      <c r="D23" s="115" t="str">
        <f t="shared" si="1"/>
        <v/>
      </c>
      <c r="E23" s="247"/>
      <c r="F23" s="248"/>
      <c r="G23" s="249"/>
      <c r="H23" s="248"/>
      <c r="I23" s="249"/>
      <c r="J23" s="250"/>
      <c r="L23" s="84">
        <v>16</v>
      </c>
      <c r="M23" s="256"/>
      <c r="N23" s="85" t="str">
        <f t="shared" si="2"/>
        <v/>
      </c>
      <c r="O23" s="118" t="str">
        <f t="shared" si="3"/>
        <v/>
      </c>
      <c r="P23" s="262"/>
      <c r="Q23" s="263"/>
      <c r="R23" s="264"/>
      <c r="S23" s="263"/>
      <c r="T23" s="264"/>
      <c r="U23" s="265"/>
      <c r="W23" s="121" t="s">
        <v>94</v>
      </c>
    </row>
    <row r="24" spans="1:23" ht="15.95" customHeight="1">
      <c r="A24" s="67">
        <v>17</v>
      </c>
      <c r="B24" s="241"/>
      <c r="C24" s="79" t="str">
        <f t="shared" si="0"/>
        <v/>
      </c>
      <c r="D24" s="115" t="str">
        <f t="shared" si="1"/>
        <v/>
      </c>
      <c r="E24" s="247"/>
      <c r="F24" s="248"/>
      <c r="G24" s="249"/>
      <c r="H24" s="248"/>
      <c r="I24" s="249"/>
      <c r="J24" s="250"/>
      <c r="L24" s="84">
        <v>17</v>
      </c>
      <c r="M24" s="256"/>
      <c r="N24" s="85" t="str">
        <f t="shared" si="2"/>
        <v/>
      </c>
      <c r="O24" s="118" t="str">
        <f t="shared" si="3"/>
        <v/>
      </c>
      <c r="P24" s="262"/>
      <c r="Q24" s="263"/>
      <c r="R24" s="264"/>
      <c r="S24" s="263"/>
      <c r="T24" s="264"/>
      <c r="U24" s="265"/>
      <c r="W24" s="122" t="s">
        <v>50</v>
      </c>
    </row>
    <row r="25" spans="1:23" ht="15.95" customHeight="1">
      <c r="A25" s="67">
        <v>18</v>
      </c>
      <c r="B25" s="241"/>
      <c r="C25" s="79" t="str">
        <f t="shared" si="0"/>
        <v/>
      </c>
      <c r="D25" s="115" t="str">
        <f t="shared" si="1"/>
        <v/>
      </c>
      <c r="E25" s="247"/>
      <c r="F25" s="248"/>
      <c r="G25" s="249"/>
      <c r="H25" s="248"/>
      <c r="I25" s="249"/>
      <c r="J25" s="250"/>
      <c r="L25" s="84">
        <v>18</v>
      </c>
      <c r="M25" s="256"/>
      <c r="N25" s="85" t="str">
        <f t="shared" si="2"/>
        <v/>
      </c>
      <c r="O25" s="118" t="str">
        <f t="shared" si="3"/>
        <v/>
      </c>
      <c r="P25" s="262"/>
      <c r="Q25" s="263"/>
      <c r="R25" s="264"/>
      <c r="S25" s="263"/>
      <c r="T25" s="264"/>
      <c r="U25" s="265"/>
      <c r="W25" s="123" t="s">
        <v>51</v>
      </c>
    </row>
    <row r="26" spans="1:23" ht="15.95" customHeight="1">
      <c r="A26" s="67">
        <v>19</v>
      </c>
      <c r="B26" s="241"/>
      <c r="C26" s="79" t="str">
        <f t="shared" si="0"/>
        <v/>
      </c>
      <c r="D26" s="115" t="str">
        <f t="shared" si="1"/>
        <v/>
      </c>
      <c r="E26" s="247"/>
      <c r="F26" s="248"/>
      <c r="G26" s="249"/>
      <c r="H26" s="248"/>
      <c r="I26" s="249"/>
      <c r="J26" s="250"/>
      <c r="L26" s="84">
        <v>19</v>
      </c>
      <c r="M26" s="256"/>
      <c r="N26" s="85" t="str">
        <f t="shared" si="2"/>
        <v/>
      </c>
      <c r="O26" s="118" t="str">
        <f t="shared" si="3"/>
        <v/>
      </c>
      <c r="P26" s="262"/>
      <c r="Q26" s="263"/>
      <c r="R26" s="264"/>
      <c r="S26" s="263"/>
      <c r="T26" s="264"/>
      <c r="U26" s="265"/>
      <c r="W26" s="123" t="s">
        <v>53</v>
      </c>
    </row>
    <row r="27" spans="1:23" ht="15.95" customHeight="1">
      <c r="A27" s="67">
        <v>20</v>
      </c>
      <c r="B27" s="241"/>
      <c r="C27" s="79" t="str">
        <f t="shared" si="0"/>
        <v/>
      </c>
      <c r="D27" s="115" t="str">
        <f t="shared" si="1"/>
        <v/>
      </c>
      <c r="E27" s="247"/>
      <c r="F27" s="248"/>
      <c r="G27" s="249"/>
      <c r="H27" s="248"/>
      <c r="I27" s="249"/>
      <c r="J27" s="250"/>
      <c r="L27" s="84">
        <v>20</v>
      </c>
      <c r="M27" s="256"/>
      <c r="N27" s="85" t="str">
        <f t="shared" si="2"/>
        <v/>
      </c>
      <c r="O27" s="118" t="str">
        <f t="shared" si="3"/>
        <v/>
      </c>
      <c r="P27" s="262"/>
      <c r="Q27" s="263"/>
      <c r="R27" s="264"/>
      <c r="S27" s="263"/>
      <c r="T27" s="264"/>
      <c r="U27" s="265"/>
      <c r="W27" s="123" t="s">
        <v>54</v>
      </c>
    </row>
    <row r="28" spans="1:23" ht="15.95" customHeight="1">
      <c r="A28" s="67">
        <v>21</v>
      </c>
      <c r="B28" s="241"/>
      <c r="C28" s="79" t="str">
        <f t="shared" si="0"/>
        <v/>
      </c>
      <c r="D28" s="115" t="str">
        <f t="shared" si="1"/>
        <v/>
      </c>
      <c r="E28" s="247"/>
      <c r="F28" s="248"/>
      <c r="G28" s="249"/>
      <c r="H28" s="248"/>
      <c r="I28" s="249"/>
      <c r="J28" s="250"/>
      <c r="L28" s="84">
        <v>21</v>
      </c>
      <c r="M28" s="256"/>
      <c r="N28" s="85" t="str">
        <f t="shared" si="2"/>
        <v/>
      </c>
      <c r="O28" s="118" t="str">
        <f t="shared" si="3"/>
        <v/>
      </c>
      <c r="P28" s="262"/>
      <c r="Q28" s="263"/>
      <c r="R28" s="264"/>
      <c r="S28" s="263"/>
      <c r="T28" s="264"/>
      <c r="U28" s="265"/>
      <c r="W28" s="123" t="s">
        <v>57</v>
      </c>
    </row>
    <row r="29" spans="1:23" ht="15.95" customHeight="1">
      <c r="A29" s="67">
        <v>22</v>
      </c>
      <c r="B29" s="241"/>
      <c r="C29" s="79" t="str">
        <f t="shared" si="0"/>
        <v/>
      </c>
      <c r="D29" s="115" t="str">
        <f t="shared" si="1"/>
        <v/>
      </c>
      <c r="E29" s="247"/>
      <c r="F29" s="248"/>
      <c r="G29" s="249"/>
      <c r="H29" s="248"/>
      <c r="I29" s="249"/>
      <c r="J29" s="250"/>
      <c r="L29" s="84">
        <v>22</v>
      </c>
      <c r="M29" s="256"/>
      <c r="N29" s="85" t="str">
        <f t="shared" si="2"/>
        <v/>
      </c>
      <c r="O29" s="118" t="str">
        <f t="shared" si="3"/>
        <v/>
      </c>
      <c r="P29" s="262"/>
      <c r="Q29" s="263"/>
      <c r="R29" s="264"/>
      <c r="S29" s="263"/>
      <c r="T29" s="264"/>
      <c r="U29" s="265"/>
      <c r="W29" s="123" t="s">
        <v>59</v>
      </c>
    </row>
    <row r="30" spans="1:23" ht="15.95" customHeight="1">
      <c r="A30" s="67">
        <v>23</v>
      </c>
      <c r="B30" s="241"/>
      <c r="C30" s="79" t="str">
        <f t="shared" si="0"/>
        <v/>
      </c>
      <c r="D30" s="115" t="str">
        <f t="shared" si="1"/>
        <v/>
      </c>
      <c r="E30" s="247"/>
      <c r="F30" s="248"/>
      <c r="G30" s="249"/>
      <c r="H30" s="248"/>
      <c r="I30" s="249"/>
      <c r="J30" s="250"/>
      <c r="L30" s="84">
        <v>23</v>
      </c>
      <c r="M30" s="256"/>
      <c r="N30" s="85" t="str">
        <f t="shared" si="2"/>
        <v/>
      </c>
      <c r="O30" s="118" t="str">
        <f t="shared" si="3"/>
        <v/>
      </c>
      <c r="P30" s="262"/>
      <c r="Q30" s="263"/>
      <c r="R30" s="264"/>
      <c r="S30" s="263"/>
      <c r="T30" s="264"/>
      <c r="U30" s="265"/>
      <c r="W30" s="123" t="s">
        <v>222</v>
      </c>
    </row>
    <row r="31" spans="1:23" ht="15.95" customHeight="1">
      <c r="A31" s="67">
        <v>24</v>
      </c>
      <c r="B31" s="241"/>
      <c r="C31" s="79" t="str">
        <f t="shared" si="0"/>
        <v/>
      </c>
      <c r="D31" s="115" t="str">
        <f t="shared" si="1"/>
        <v/>
      </c>
      <c r="E31" s="247"/>
      <c r="F31" s="248"/>
      <c r="G31" s="249"/>
      <c r="H31" s="248"/>
      <c r="I31" s="249"/>
      <c r="J31" s="250"/>
      <c r="L31" s="84">
        <v>24</v>
      </c>
      <c r="M31" s="256"/>
      <c r="N31" s="85" t="str">
        <f t="shared" si="2"/>
        <v/>
      </c>
      <c r="O31" s="118" t="str">
        <f t="shared" si="3"/>
        <v/>
      </c>
      <c r="P31" s="262"/>
      <c r="Q31" s="263"/>
      <c r="R31" s="264"/>
      <c r="S31" s="263"/>
      <c r="T31" s="264"/>
      <c r="U31" s="265"/>
      <c r="W31" s="123" t="s">
        <v>67</v>
      </c>
    </row>
    <row r="32" spans="1:23" ht="15.95" customHeight="1">
      <c r="A32" s="67">
        <v>25</v>
      </c>
      <c r="B32" s="241"/>
      <c r="C32" s="79" t="str">
        <f t="shared" si="0"/>
        <v/>
      </c>
      <c r="D32" s="115" t="str">
        <f t="shared" si="1"/>
        <v/>
      </c>
      <c r="E32" s="247"/>
      <c r="F32" s="248"/>
      <c r="G32" s="249"/>
      <c r="H32" s="248"/>
      <c r="I32" s="249"/>
      <c r="J32" s="250"/>
      <c r="L32" s="84">
        <v>25</v>
      </c>
      <c r="M32" s="256"/>
      <c r="N32" s="85" t="str">
        <f t="shared" si="2"/>
        <v/>
      </c>
      <c r="O32" s="118" t="str">
        <f t="shared" si="3"/>
        <v/>
      </c>
      <c r="P32" s="262"/>
      <c r="Q32" s="263"/>
      <c r="R32" s="264"/>
      <c r="S32" s="263"/>
      <c r="T32" s="264"/>
      <c r="U32" s="265"/>
      <c r="W32" s="123" t="s">
        <v>61</v>
      </c>
    </row>
    <row r="33" spans="1:23" ht="15.95" customHeight="1" thickBot="1">
      <c r="A33" s="67">
        <v>26</v>
      </c>
      <c r="B33" s="241"/>
      <c r="C33" s="79" t="str">
        <f t="shared" si="0"/>
        <v/>
      </c>
      <c r="D33" s="115" t="str">
        <f t="shared" si="1"/>
        <v/>
      </c>
      <c r="E33" s="247"/>
      <c r="F33" s="248"/>
      <c r="G33" s="249"/>
      <c r="H33" s="248"/>
      <c r="I33" s="249"/>
      <c r="J33" s="250"/>
      <c r="L33" s="84">
        <v>26</v>
      </c>
      <c r="M33" s="256"/>
      <c r="N33" s="85" t="str">
        <f t="shared" si="2"/>
        <v/>
      </c>
      <c r="O33" s="118" t="str">
        <f t="shared" si="3"/>
        <v/>
      </c>
      <c r="P33" s="262"/>
      <c r="Q33" s="263"/>
      <c r="R33" s="264"/>
      <c r="S33" s="263"/>
      <c r="T33" s="264"/>
      <c r="U33" s="265"/>
      <c r="W33" s="161" t="s">
        <v>63</v>
      </c>
    </row>
    <row r="34" spans="1:23" ht="15.95" customHeight="1">
      <c r="A34" s="67">
        <v>27</v>
      </c>
      <c r="B34" s="241"/>
      <c r="C34" s="79" t="str">
        <f t="shared" si="0"/>
        <v/>
      </c>
      <c r="D34" s="115" t="str">
        <f t="shared" si="1"/>
        <v/>
      </c>
      <c r="E34" s="247"/>
      <c r="F34" s="248"/>
      <c r="G34" s="249"/>
      <c r="H34" s="248"/>
      <c r="I34" s="249"/>
      <c r="J34" s="250"/>
      <c r="L34" s="84">
        <v>27</v>
      </c>
      <c r="M34" s="256"/>
      <c r="N34" s="85" t="str">
        <f t="shared" si="2"/>
        <v/>
      </c>
      <c r="O34" s="118" t="str">
        <f t="shared" si="3"/>
        <v/>
      </c>
      <c r="P34" s="262"/>
      <c r="Q34" s="263"/>
      <c r="R34" s="264"/>
      <c r="S34" s="263"/>
      <c r="T34" s="264"/>
      <c r="U34" s="265"/>
    </row>
    <row r="35" spans="1:23" ht="15.95" customHeight="1">
      <c r="A35" s="67">
        <v>28</v>
      </c>
      <c r="B35" s="241"/>
      <c r="C35" s="79" t="str">
        <f t="shared" si="0"/>
        <v/>
      </c>
      <c r="D35" s="115" t="str">
        <f t="shared" si="1"/>
        <v/>
      </c>
      <c r="E35" s="247"/>
      <c r="F35" s="248"/>
      <c r="G35" s="249"/>
      <c r="H35" s="248"/>
      <c r="I35" s="249"/>
      <c r="J35" s="250"/>
      <c r="L35" s="84">
        <v>28</v>
      </c>
      <c r="M35" s="256"/>
      <c r="N35" s="85" t="str">
        <f t="shared" si="2"/>
        <v/>
      </c>
      <c r="O35" s="118" t="str">
        <f t="shared" si="3"/>
        <v/>
      </c>
      <c r="P35" s="262"/>
      <c r="Q35" s="263"/>
      <c r="R35" s="264"/>
      <c r="S35" s="263"/>
      <c r="T35" s="264"/>
      <c r="U35" s="265"/>
    </row>
    <row r="36" spans="1:23" ht="15.95" customHeight="1">
      <c r="A36" s="67">
        <v>29</v>
      </c>
      <c r="B36" s="241"/>
      <c r="C36" s="79" t="str">
        <f t="shared" si="0"/>
        <v/>
      </c>
      <c r="D36" s="115" t="str">
        <f t="shared" si="1"/>
        <v/>
      </c>
      <c r="E36" s="247"/>
      <c r="F36" s="248"/>
      <c r="G36" s="249"/>
      <c r="H36" s="248"/>
      <c r="I36" s="249"/>
      <c r="J36" s="250"/>
      <c r="L36" s="84">
        <v>29</v>
      </c>
      <c r="M36" s="256"/>
      <c r="N36" s="85" t="str">
        <f t="shared" si="2"/>
        <v/>
      </c>
      <c r="O36" s="118" t="str">
        <f t="shared" si="3"/>
        <v/>
      </c>
      <c r="P36" s="262"/>
      <c r="Q36" s="263"/>
      <c r="R36" s="264"/>
      <c r="S36" s="263"/>
      <c r="T36" s="264"/>
      <c r="U36" s="265"/>
    </row>
    <row r="37" spans="1:23" ht="15.95" customHeight="1">
      <c r="A37" s="67">
        <v>30</v>
      </c>
      <c r="B37" s="241"/>
      <c r="C37" s="79" t="str">
        <f t="shared" si="0"/>
        <v/>
      </c>
      <c r="D37" s="115" t="str">
        <f t="shared" si="1"/>
        <v/>
      </c>
      <c r="E37" s="247"/>
      <c r="F37" s="248"/>
      <c r="G37" s="249"/>
      <c r="H37" s="248"/>
      <c r="I37" s="249"/>
      <c r="J37" s="250"/>
      <c r="L37" s="84">
        <v>30</v>
      </c>
      <c r="M37" s="256"/>
      <c r="N37" s="85" t="str">
        <f t="shared" si="2"/>
        <v/>
      </c>
      <c r="O37" s="118" t="str">
        <f t="shared" si="3"/>
        <v/>
      </c>
      <c r="P37" s="262"/>
      <c r="Q37" s="263"/>
      <c r="R37" s="264"/>
      <c r="S37" s="263"/>
      <c r="T37" s="264"/>
      <c r="U37" s="265"/>
    </row>
    <row r="38" spans="1:23" ht="15.95" customHeight="1">
      <c r="A38" s="67">
        <v>31</v>
      </c>
      <c r="B38" s="241"/>
      <c r="C38" s="79" t="str">
        <f t="shared" si="0"/>
        <v/>
      </c>
      <c r="D38" s="115" t="str">
        <f t="shared" si="1"/>
        <v/>
      </c>
      <c r="E38" s="247"/>
      <c r="F38" s="248"/>
      <c r="G38" s="249"/>
      <c r="H38" s="248"/>
      <c r="I38" s="249"/>
      <c r="J38" s="250"/>
      <c r="L38" s="84">
        <v>31</v>
      </c>
      <c r="M38" s="256"/>
      <c r="N38" s="85" t="str">
        <f t="shared" si="2"/>
        <v/>
      </c>
      <c r="O38" s="118" t="str">
        <f t="shared" si="3"/>
        <v/>
      </c>
      <c r="P38" s="262"/>
      <c r="Q38" s="263"/>
      <c r="R38" s="264"/>
      <c r="S38" s="263"/>
      <c r="T38" s="264"/>
      <c r="U38" s="265"/>
    </row>
    <row r="39" spans="1:23" ht="15.95" customHeight="1">
      <c r="A39" s="67">
        <v>32</v>
      </c>
      <c r="B39" s="241"/>
      <c r="C39" s="79" t="str">
        <f t="shared" si="0"/>
        <v/>
      </c>
      <c r="D39" s="115" t="str">
        <f t="shared" si="1"/>
        <v/>
      </c>
      <c r="E39" s="247"/>
      <c r="F39" s="248"/>
      <c r="G39" s="249"/>
      <c r="H39" s="248"/>
      <c r="I39" s="249"/>
      <c r="J39" s="250"/>
      <c r="L39" s="84">
        <v>32</v>
      </c>
      <c r="M39" s="256"/>
      <c r="N39" s="85" t="str">
        <f t="shared" si="2"/>
        <v/>
      </c>
      <c r="O39" s="118" t="str">
        <f t="shared" si="3"/>
        <v/>
      </c>
      <c r="P39" s="262"/>
      <c r="Q39" s="263"/>
      <c r="R39" s="264"/>
      <c r="S39" s="263"/>
      <c r="T39" s="264"/>
      <c r="U39" s="265"/>
    </row>
    <row r="40" spans="1:23" ht="15.95" customHeight="1">
      <c r="A40" s="67">
        <v>33</v>
      </c>
      <c r="B40" s="241"/>
      <c r="C40" s="79" t="str">
        <f t="shared" si="0"/>
        <v/>
      </c>
      <c r="D40" s="115" t="str">
        <f t="shared" ref="D40:D71" si="4">IF(B40="","",IF(VLOOKUP(B40,名簿,4,FALSE)="","",VLOOKUP(B40,名簿,4,FALSE)))</f>
        <v/>
      </c>
      <c r="E40" s="247"/>
      <c r="F40" s="248"/>
      <c r="G40" s="249"/>
      <c r="H40" s="248"/>
      <c r="I40" s="249"/>
      <c r="J40" s="250"/>
      <c r="L40" s="84">
        <v>33</v>
      </c>
      <c r="M40" s="256"/>
      <c r="N40" s="85" t="str">
        <f t="shared" ref="N40:N71" si="5">IF(M40="","",VLOOKUP(M40,名簿,2,FALSE))</f>
        <v/>
      </c>
      <c r="O40" s="118" t="str">
        <f t="shared" ref="O40:O71" si="6">IF(M40="","",IF(VLOOKUP(M40,名簿,4,FALSE)="","",VLOOKUP(M40,名簿,4,FALSE)))</f>
        <v/>
      </c>
      <c r="P40" s="262"/>
      <c r="Q40" s="263"/>
      <c r="R40" s="264"/>
      <c r="S40" s="263"/>
      <c r="T40" s="264"/>
      <c r="U40" s="265"/>
    </row>
    <row r="41" spans="1:23" ht="15.95" customHeight="1">
      <c r="A41" s="67">
        <v>34</v>
      </c>
      <c r="B41" s="241"/>
      <c r="C41" s="79" t="str">
        <f t="shared" si="0"/>
        <v/>
      </c>
      <c r="D41" s="115" t="str">
        <f t="shared" si="4"/>
        <v/>
      </c>
      <c r="E41" s="247"/>
      <c r="F41" s="248"/>
      <c r="G41" s="249"/>
      <c r="H41" s="248"/>
      <c r="I41" s="249"/>
      <c r="J41" s="250"/>
      <c r="L41" s="84">
        <v>34</v>
      </c>
      <c r="M41" s="256"/>
      <c r="N41" s="85" t="str">
        <f t="shared" si="5"/>
        <v/>
      </c>
      <c r="O41" s="118" t="str">
        <f t="shared" si="6"/>
        <v/>
      </c>
      <c r="P41" s="262"/>
      <c r="Q41" s="263"/>
      <c r="R41" s="264"/>
      <c r="S41" s="263"/>
      <c r="T41" s="264"/>
      <c r="U41" s="265"/>
    </row>
    <row r="42" spans="1:23" ht="15.95" customHeight="1">
      <c r="A42" s="67">
        <v>35</v>
      </c>
      <c r="B42" s="241"/>
      <c r="C42" s="79" t="str">
        <f t="shared" si="0"/>
        <v/>
      </c>
      <c r="D42" s="115" t="str">
        <f t="shared" si="4"/>
        <v/>
      </c>
      <c r="E42" s="247"/>
      <c r="F42" s="248"/>
      <c r="G42" s="249"/>
      <c r="H42" s="248"/>
      <c r="I42" s="249"/>
      <c r="J42" s="250"/>
      <c r="L42" s="84">
        <v>35</v>
      </c>
      <c r="M42" s="256"/>
      <c r="N42" s="85" t="str">
        <f t="shared" si="5"/>
        <v/>
      </c>
      <c r="O42" s="118" t="str">
        <f t="shared" si="6"/>
        <v/>
      </c>
      <c r="P42" s="262"/>
      <c r="Q42" s="263"/>
      <c r="R42" s="264"/>
      <c r="S42" s="263"/>
      <c r="T42" s="264"/>
      <c r="U42" s="265"/>
    </row>
    <row r="43" spans="1:23" ht="15.95" customHeight="1">
      <c r="A43" s="67">
        <v>36</v>
      </c>
      <c r="B43" s="241"/>
      <c r="C43" s="79" t="str">
        <f t="shared" si="0"/>
        <v/>
      </c>
      <c r="D43" s="115" t="str">
        <f t="shared" si="4"/>
        <v/>
      </c>
      <c r="E43" s="247"/>
      <c r="F43" s="248"/>
      <c r="G43" s="249"/>
      <c r="H43" s="248"/>
      <c r="I43" s="249"/>
      <c r="J43" s="250"/>
      <c r="L43" s="84">
        <v>36</v>
      </c>
      <c r="M43" s="256"/>
      <c r="N43" s="85" t="str">
        <f t="shared" si="5"/>
        <v/>
      </c>
      <c r="O43" s="118" t="str">
        <f t="shared" si="6"/>
        <v/>
      </c>
      <c r="P43" s="262"/>
      <c r="Q43" s="263"/>
      <c r="R43" s="264"/>
      <c r="S43" s="263"/>
      <c r="T43" s="264"/>
      <c r="U43" s="265"/>
    </row>
    <row r="44" spans="1:23" ht="15.95" customHeight="1">
      <c r="A44" s="67">
        <v>37</v>
      </c>
      <c r="B44" s="241"/>
      <c r="C44" s="79" t="str">
        <f t="shared" si="0"/>
        <v/>
      </c>
      <c r="D44" s="115" t="str">
        <f t="shared" si="4"/>
        <v/>
      </c>
      <c r="E44" s="247"/>
      <c r="F44" s="248"/>
      <c r="G44" s="249"/>
      <c r="H44" s="248"/>
      <c r="I44" s="249"/>
      <c r="J44" s="250"/>
      <c r="L44" s="84">
        <v>37</v>
      </c>
      <c r="M44" s="256"/>
      <c r="N44" s="85" t="str">
        <f t="shared" si="5"/>
        <v/>
      </c>
      <c r="O44" s="118" t="str">
        <f t="shared" si="6"/>
        <v/>
      </c>
      <c r="P44" s="262"/>
      <c r="Q44" s="263"/>
      <c r="R44" s="264"/>
      <c r="S44" s="263"/>
      <c r="T44" s="264"/>
      <c r="U44" s="265"/>
    </row>
    <row r="45" spans="1:23" ht="15.95" customHeight="1">
      <c r="A45" s="67">
        <v>38</v>
      </c>
      <c r="B45" s="241"/>
      <c r="C45" s="79" t="str">
        <f t="shared" si="0"/>
        <v/>
      </c>
      <c r="D45" s="115" t="str">
        <f t="shared" si="4"/>
        <v/>
      </c>
      <c r="E45" s="247"/>
      <c r="F45" s="248"/>
      <c r="G45" s="249"/>
      <c r="H45" s="248"/>
      <c r="I45" s="249"/>
      <c r="J45" s="250"/>
      <c r="L45" s="84">
        <v>38</v>
      </c>
      <c r="M45" s="256"/>
      <c r="N45" s="85" t="str">
        <f t="shared" si="5"/>
        <v/>
      </c>
      <c r="O45" s="118" t="str">
        <f t="shared" si="6"/>
        <v/>
      </c>
      <c r="P45" s="262"/>
      <c r="Q45" s="263"/>
      <c r="R45" s="264"/>
      <c r="S45" s="263"/>
      <c r="T45" s="264"/>
      <c r="U45" s="265"/>
    </row>
    <row r="46" spans="1:23" ht="15.95" customHeight="1">
      <c r="A46" s="67">
        <v>39</v>
      </c>
      <c r="B46" s="241"/>
      <c r="C46" s="79" t="str">
        <f t="shared" si="0"/>
        <v/>
      </c>
      <c r="D46" s="115" t="str">
        <f t="shared" si="4"/>
        <v/>
      </c>
      <c r="E46" s="247"/>
      <c r="F46" s="248"/>
      <c r="G46" s="249"/>
      <c r="H46" s="248"/>
      <c r="I46" s="249"/>
      <c r="J46" s="250"/>
      <c r="L46" s="84">
        <v>39</v>
      </c>
      <c r="M46" s="256"/>
      <c r="N46" s="85" t="str">
        <f t="shared" si="5"/>
        <v/>
      </c>
      <c r="O46" s="118" t="str">
        <f t="shared" si="6"/>
        <v/>
      </c>
      <c r="P46" s="262"/>
      <c r="Q46" s="263"/>
      <c r="R46" s="264"/>
      <c r="S46" s="263"/>
      <c r="T46" s="264"/>
      <c r="U46" s="265"/>
    </row>
    <row r="47" spans="1:23" ht="15.95" customHeight="1">
      <c r="A47" s="67">
        <v>40</v>
      </c>
      <c r="B47" s="241"/>
      <c r="C47" s="79" t="str">
        <f t="shared" si="0"/>
        <v/>
      </c>
      <c r="D47" s="115" t="str">
        <f t="shared" si="4"/>
        <v/>
      </c>
      <c r="E47" s="247"/>
      <c r="F47" s="248"/>
      <c r="G47" s="249"/>
      <c r="H47" s="248"/>
      <c r="I47" s="249"/>
      <c r="J47" s="250"/>
      <c r="L47" s="84">
        <v>40</v>
      </c>
      <c r="M47" s="256"/>
      <c r="N47" s="85" t="str">
        <f t="shared" si="5"/>
        <v/>
      </c>
      <c r="O47" s="118" t="str">
        <f t="shared" si="6"/>
        <v/>
      </c>
      <c r="P47" s="262"/>
      <c r="Q47" s="263"/>
      <c r="R47" s="264"/>
      <c r="S47" s="263"/>
      <c r="T47" s="264"/>
      <c r="U47" s="265"/>
    </row>
    <row r="48" spans="1:23" ht="15.95" customHeight="1">
      <c r="A48" s="67">
        <v>41</v>
      </c>
      <c r="B48" s="241"/>
      <c r="C48" s="79" t="str">
        <f t="shared" si="0"/>
        <v/>
      </c>
      <c r="D48" s="115" t="str">
        <f t="shared" si="4"/>
        <v/>
      </c>
      <c r="E48" s="247"/>
      <c r="F48" s="248"/>
      <c r="G48" s="249"/>
      <c r="H48" s="248"/>
      <c r="I48" s="249"/>
      <c r="J48" s="250"/>
      <c r="L48" s="84">
        <v>41</v>
      </c>
      <c r="M48" s="256"/>
      <c r="N48" s="85" t="str">
        <f t="shared" si="5"/>
        <v/>
      </c>
      <c r="O48" s="118" t="str">
        <f t="shared" si="6"/>
        <v/>
      </c>
      <c r="P48" s="262"/>
      <c r="Q48" s="263"/>
      <c r="R48" s="264"/>
      <c r="S48" s="263"/>
      <c r="T48" s="264"/>
      <c r="U48" s="265"/>
    </row>
    <row r="49" spans="1:21" ht="15.95" customHeight="1">
      <c r="A49" s="67">
        <v>42</v>
      </c>
      <c r="B49" s="241"/>
      <c r="C49" s="79" t="str">
        <f t="shared" si="0"/>
        <v/>
      </c>
      <c r="D49" s="115" t="str">
        <f t="shared" si="4"/>
        <v/>
      </c>
      <c r="E49" s="247"/>
      <c r="F49" s="248"/>
      <c r="G49" s="249"/>
      <c r="H49" s="248"/>
      <c r="I49" s="249"/>
      <c r="J49" s="250"/>
      <c r="L49" s="84">
        <v>42</v>
      </c>
      <c r="M49" s="256"/>
      <c r="N49" s="85" t="str">
        <f t="shared" si="5"/>
        <v/>
      </c>
      <c r="O49" s="118" t="str">
        <f t="shared" si="6"/>
        <v/>
      </c>
      <c r="P49" s="262"/>
      <c r="Q49" s="263"/>
      <c r="R49" s="264"/>
      <c r="S49" s="263"/>
      <c r="T49" s="264"/>
      <c r="U49" s="265"/>
    </row>
    <row r="50" spans="1:21" ht="15.95" customHeight="1">
      <c r="A50" s="67">
        <v>43</v>
      </c>
      <c r="B50" s="241"/>
      <c r="C50" s="79" t="str">
        <f t="shared" si="0"/>
        <v/>
      </c>
      <c r="D50" s="115" t="str">
        <f t="shared" si="4"/>
        <v/>
      </c>
      <c r="E50" s="247"/>
      <c r="F50" s="248"/>
      <c r="G50" s="249"/>
      <c r="H50" s="248"/>
      <c r="I50" s="249"/>
      <c r="J50" s="250"/>
      <c r="L50" s="84">
        <v>43</v>
      </c>
      <c r="M50" s="256"/>
      <c r="N50" s="85" t="str">
        <f t="shared" si="5"/>
        <v/>
      </c>
      <c r="O50" s="118" t="str">
        <f t="shared" si="6"/>
        <v/>
      </c>
      <c r="P50" s="262"/>
      <c r="Q50" s="263"/>
      <c r="R50" s="264"/>
      <c r="S50" s="263"/>
      <c r="T50" s="264"/>
      <c r="U50" s="265"/>
    </row>
    <row r="51" spans="1:21" ht="15.95" customHeight="1">
      <c r="A51" s="67">
        <v>44</v>
      </c>
      <c r="B51" s="241"/>
      <c r="C51" s="79" t="str">
        <f t="shared" si="0"/>
        <v/>
      </c>
      <c r="D51" s="115" t="str">
        <f t="shared" si="4"/>
        <v/>
      </c>
      <c r="E51" s="247"/>
      <c r="F51" s="248"/>
      <c r="G51" s="249"/>
      <c r="H51" s="248"/>
      <c r="I51" s="249"/>
      <c r="J51" s="250"/>
      <c r="L51" s="84">
        <v>44</v>
      </c>
      <c r="M51" s="256"/>
      <c r="N51" s="85" t="str">
        <f t="shared" si="5"/>
        <v/>
      </c>
      <c r="O51" s="118" t="str">
        <f t="shared" si="6"/>
        <v/>
      </c>
      <c r="P51" s="262"/>
      <c r="Q51" s="263"/>
      <c r="R51" s="264"/>
      <c r="S51" s="263"/>
      <c r="T51" s="264"/>
      <c r="U51" s="265"/>
    </row>
    <row r="52" spans="1:21" ht="15.95" customHeight="1">
      <c r="A52" s="67">
        <v>45</v>
      </c>
      <c r="B52" s="241"/>
      <c r="C52" s="79" t="str">
        <f t="shared" si="0"/>
        <v/>
      </c>
      <c r="D52" s="115" t="str">
        <f t="shared" si="4"/>
        <v/>
      </c>
      <c r="E52" s="247"/>
      <c r="F52" s="248"/>
      <c r="G52" s="249"/>
      <c r="H52" s="248"/>
      <c r="I52" s="249"/>
      <c r="J52" s="250"/>
      <c r="L52" s="84">
        <v>45</v>
      </c>
      <c r="M52" s="256"/>
      <c r="N52" s="85" t="str">
        <f t="shared" si="5"/>
        <v/>
      </c>
      <c r="O52" s="118" t="str">
        <f t="shared" si="6"/>
        <v/>
      </c>
      <c r="P52" s="262"/>
      <c r="Q52" s="263"/>
      <c r="R52" s="264"/>
      <c r="S52" s="263"/>
      <c r="T52" s="264"/>
      <c r="U52" s="265"/>
    </row>
    <row r="53" spans="1:21" ht="15.95" customHeight="1">
      <c r="A53" s="67">
        <v>46</v>
      </c>
      <c r="B53" s="241"/>
      <c r="C53" s="79" t="str">
        <f t="shared" si="0"/>
        <v/>
      </c>
      <c r="D53" s="115" t="str">
        <f t="shared" si="4"/>
        <v/>
      </c>
      <c r="E53" s="247"/>
      <c r="F53" s="248"/>
      <c r="G53" s="249"/>
      <c r="H53" s="248"/>
      <c r="I53" s="249"/>
      <c r="J53" s="250"/>
      <c r="L53" s="84">
        <v>46</v>
      </c>
      <c r="M53" s="256"/>
      <c r="N53" s="85" t="str">
        <f t="shared" si="5"/>
        <v/>
      </c>
      <c r="O53" s="118" t="str">
        <f t="shared" si="6"/>
        <v/>
      </c>
      <c r="P53" s="262"/>
      <c r="Q53" s="263"/>
      <c r="R53" s="264"/>
      <c r="S53" s="263"/>
      <c r="T53" s="264"/>
      <c r="U53" s="265"/>
    </row>
    <row r="54" spans="1:21" ht="15.95" customHeight="1">
      <c r="A54" s="67">
        <v>47</v>
      </c>
      <c r="B54" s="241"/>
      <c r="C54" s="79" t="str">
        <f t="shared" si="0"/>
        <v/>
      </c>
      <c r="D54" s="115" t="str">
        <f t="shared" si="4"/>
        <v/>
      </c>
      <c r="E54" s="247"/>
      <c r="F54" s="248"/>
      <c r="G54" s="249"/>
      <c r="H54" s="248"/>
      <c r="I54" s="249"/>
      <c r="J54" s="250"/>
      <c r="L54" s="84">
        <v>47</v>
      </c>
      <c r="M54" s="256"/>
      <c r="N54" s="85" t="str">
        <f t="shared" si="5"/>
        <v/>
      </c>
      <c r="O54" s="118" t="str">
        <f t="shared" si="6"/>
        <v/>
      </c>
      <c r="P54" s="262"/>
      <c r="Q54" s="263"/>
      <c r="R54" s="264"/>
      <c r="S54" s="263"/>
      <c r="T54" s="264"/>
      <c r="U54" s="265"/>
    </row>
    <row r="55" spans="1:21" ht="15.95" customHeight="1">
      <c r="A55" s="67">
        <v>48</v>
      </c>
      <c r="B55" s="241"/>
      <c r="C55" s="79" t="str">
        <f t="shared" si="0"/>
        <v/>
      </c>
      <c r="D55" s="115" t="str">
        <f t="shared" si="4"/>
        <v/>
      </c>
      <c r="E55" s="247"/>
      <c r="F55" s="248"/>
      <c r="G55" s="249"/>
      <c r="H55" s="248"/>
      <c r="I55" s="249"/>
      <c r="J55" s="250"/>
      <c r="L55" s="84">
        <v>48</v>
      </c>
      <c r="M55" s="256"/>
      <c r="N55" s="85" t="str">
        <f t="shared" si="5"/>
        <v/>
      </c>
      <c r="O55" s="118" t="str">
        <f t="shared" si="6"/>
        <v/>
      </c>
      <c r="P55" s="262"/>
      <c r="Q55" s="263"/>
      <c r="R55" s="264"/>
      <c r="S55" s="263"/>
      <c r="T55" s="264"/>
      <c r="U55" s="265"/>
    </row>
    <row r="56" spans="1:21" ht="15.95" customHeight="1">
      <c r="A56" s="67">
        <v>49</v>
      </c>
      <c r="B56" s="241"/>
      <c r="C56" s="79" t="str">
        <f t="shared" si="0"/>
        <v/>
      </c>
      <c r="D56" s="115" t="str">
        <f t="shared" si="4"/>
        <v/>
      </c>
      <c r="E56" s="247"/>
      <c r="F56" s="248"/>
      <c r="G56" s="249"/>
      <c r="H56" s="248"/>
      <c r="I56" s="249"/>
      <c r="J56" s="250"/>
      <c r="L56" s="84">
        <v>49</v>
      </c>
      <c r="M56" s="256"/>
      <c r="N56" s="85" t="str">
        <f t="shared" si="5"/>
        <v/>
      </c>
      <c r="O56" s="118" t="str">
        <f t="shared" si="6"/>
        <v/>
      </c>
      <c r="P56" s="262"/>
      <c r="Q56" s="263"/>
      <c r="R56" s="264"/>
      <c r="S56" s="263"/>
      <c r="T56" s="264"/>
      <c r="U56" s="265"/>
    </row>
    <row r="57" spans="1:21" ht="15.95" customHeight="1">
      <c r="A57" s="67">
        <v>50</v>
      </c>
      <c r="B57" s="241"/>
      <c r="C57" s="79" t="str">
        <f t="shared" si="0"/>
        <v/>
      </c>
      <c r="D57" s="115" t="str">
        <f t="shared" si="4"/>
        <v/>
      </c>
      <c r="E57" s="247"/>
      <c r="F57" s="248"/>
      <c r="G57" s="249"/>
      <c r="H57" s="248"/>
      <c r="I57" s="249"/>
      <c r="J57" s="250"/>
      <c r="L57" s="84">
        <v>50</v>
      </c>
      <c r="M57" s="256"/>
      <c r="N57" s="85" t="str">
        <f t="shared" si="5"/>
        <v/>
      </c>
      <c r="O57" s="118" t="str">
        <f t="shared" si="6"/>
        <v/>
      </c>
      <c r="P57" s="262"/>
      <c r="Q57" s="263"/>
      <c r="R57" s="264"/>
      <c r="S57" s="263"/>
      <c r="T57" s="264"/>
      <c r="U57" s="265"/>
    </row>
    <row r="58" spans="1:21" ht="15.95" customHeight="1">
      <c r="A58" s="67">
        <v>51</v>
      </c>
      <c r="B58" s="241"/>
      <c r="C58" s="79" t="str">
        <f t="shared" si="0"/>
        <v/>
      </c>
      <c r="D58" s="115" t="str">
        <f t="shared" si="4"/>
        <v/>
      </c>
      <c r="E58" s="247"/>
      <c r="F58" s="248"/>
      <c r="G58" s="249"/>
      <c r="H58" s="248"/>
      <c r="I58" s="249"/>
      <c r="J58" s="250"/>
      <c r="L58" s="84">
        <v>51</v>
      </c>
      <c r="M58" s="256"/>
      <c r="N58" s="85" t="str">
        <f t="shared" si="5"/>
        <v/>
      </c>
      <c r="O58" s="118" t="str">
        <f t="shared" si="6"/>
        <v/>
      </c>
      <c r="P58" s="262"/>
      <c r="Q58" s="263"/>
      <c r="R58" s="264"/>
      <c r="S58" s="263"/>
      <c r="T58" s="264"/>
      <c r="U58" s="265"/>
    </row>
    <row r="59" spans="1:21" ht="15.95" customHeight="1">
      <c r="A59" s="67">
        <v>52</v>
      </c>
      <c r="B59" s="241"/>
      <c r="C59" s="79" t="str">
        <f t="shared" si="0"/>
        <v/>
      </c>
      <c r="D59" s="115" t="str">
        <f t="shared" si="4"/>
        <v/>
      </c>
      <c r="E59" s="247"/>
      <c r="F59" s="248"/>
      <c r="G59" s="249"/>
      <c r="H59" s="248"/>
      <c r="I59" s="249"/>
      <c r="J59" s="250"/>
      <c r="L59" s="84">
        <v>52</v>
      </c>
      <c r="M59" s="256"/>
      <c r="N59" s="85" t="str">
        <f t="shared" si="5"/>
        <v/>
      </c>
      <c r="O59" s="118" t="str">
        <f t="shared" si="6"/>
        <v/>
      </c>
      <c r="P59" s="262"/>
      <c r="Q59" s="263"/>
      <c r="R59" s="264"/>
      <c r="S59" s="263"/>
      <c r="T59" s="264"/>
      <c r="U59" s="265"/>
    </row>
    <row r="60" spans="1:21" ht="15.95" customHeight="1">
      <c r="A60" s="67">
        <v>53</v>
      </c>
      <c r="B60" s="241"/>
      <c r="C60" s="79" t="str">
        <f t="shared" si="0"/>
        <v/>
      </c>
      <c r="D60" s="115" t="str">
        <f t="shared" si="4"/>
        <v/>
      </c>
      <c r="E60" s="247"/>
      <c r="F60" s="248"/>
      <c r="G60" s="249"/>
      <c r="H60" s="248"/>
      <c r="I60" s="249"/>
      <c r="J60" s="250"/>
      <c r="L60" s="84">
        <v>53</v>
      </c>
      <c r="M60" s="256"/>
      <c r="N60" s="85" t="str">
        <f t="shared" si="5"/>
        <v/>
      </c>
      <c r="O60" s="118" t="str">
        <f t="shared" si="6"/>
        <v/>
      </c>
      <c r="P60" s="262"/>
      <c r="Q60" s="263"/>
      <c r="R60" s="264"/>
      <c r="S60" s="263"/>
      <c r="T60" s="264"/>
      <c r="U60" s="265"/>
    </row>
    <row r="61" spans="1:21" ht="15.95" customHeight="1">
      <c r="A61" s="67">
        <v>54</v>
      </c>
      <c r="B61" s="241"/>
      <c r="C61" s="79" t="str">
        <f t="shared" si="0"/>
        <v/>
      </c>
      <c r="D61" s="115" t="str">
        <f t="shared" si="4"/>
        <v/>
      </c>
      <c r="E61" s="247"/>
      <c r="F61" s="248"/>
      <c r="G61" s="249"/>
      <c r="H61" s="248"/>
      <c r="I61" s="249"/>
      <c r="J61" s="250"/>
      <c r="L61" s="84">
        <v>54</v>
      </c>
      <c r="M61" s="256"/>
      <c r="N61" s="85" t="str">
        <f t="shared" si="5"/>
        <v/>
      </c>
      <c r="O61" s="118" t="str">
        <f t="shared" si="6"/>
        <v/>
      </c>
      <c r="P61" s="262"/>
      <c r="Q61" s="263"/>
      <c r="R61" s="264"/>
      <c r="S61" s="263"/>
      <c r="T61" s="264"/>
      <c r="U61" s="265"/>
    </row>
    <row r="62" spans="1:21" ht="15.95" customHeight="1">
      <c r="A62" s="67">
        <v>55</v>
      </c>
      <c r="B62" s="241"/>
      <c r="C62" s="79" t="str">
        <f t="shared" si="0"/>
        <v/>
      </c>
      <c r="D62" s="115" t="str">
        <f t="shared" si="4"/>
        <v/>
      </c>
      <c r="E62" s="247"/>
      <c r="F62" s="248"/>
      <c r="G62" s="249"/>
      <c r="H62" s="248"/>
      <c r="I62" s="249"/>
      <c r="J62" s="250"/>
      <c r="L62" s="84">
        <v>55</v>
      </c>
      <c r="M62" s="256"/>
      <c r="N62" s="85" t="str">
        <f t="shared" si="5"/>
        <v/>
      </c>
      <c r="O62" s="118" t="str">
        <f t="shared" si="6"/>
        <v/>
      </c>
      <c r="P62" s="262"/>
      <c r="Q62" s="263"/>
      <c r="R62" s="264"/>
      <c r="S62" s="263"/>
      <c r="T62" s="264"/>
      <c r="U62" s="265"/>
    </row>
    <row r="63" spans="1:21" ht="15.95" customHeight="1">
      <c r="A63" s="67">
        <v>56</v>
      </c>
      <c r="B63" s="241"/>
      <c r="C63" s="79" t="str">
        <f t="shared" si="0"/>
        <v/>
      </c>
      <c r="D63" s="115" t="str">
        <f t="shared" si="4"/>
        <v/>
      </c>
      <c r="E63" s="247"/>
      <c r="F63" s="248"/>
      <c r="G63" s="249"/>
      <c r="H63" s="248"/>
      <c r="I63" s="249"/>
      <c r="J63" s="250"/>
      <c r="L63" s="84">
        <v>56</v>
      </c>
      <c r="M63" s="256"/>
      <c r="N63" s="85" t="str">
        <f t="shared" si="5"/>
        <v/>
      </c>
      <c r="O63" s="118" t="str">
        <f t="shared" si="6"/>
        <v/>
      </c>
      <c r="P63" s="262"/>
      <c r="Q63" s="263"/>
      <c r="R63" s="264"/>
      <c r="S63" s="263"/>
      <c r="T63" s="264"/>
      <c r="U63" s="265"/>
    </row>
    <row r="64" spans="1:21" ht="15.95" customHeight="1">
      <c r="A64" s="67">
        <v>57</v>
      </c>
      <c r="B64" s="241"/>
      <c r="C64" s="79" t="str">
        <f t="shared" si="0"/>
        <v/>
      </c>
      <c r="D64" s="115" t="str">
        <f t="shared" si="4"/>
        <v/>
      </c>
      <c r="E64" s="247"/>
      <c r="F64" s="248"/>
      <c r="G64" s="249"/>
      <c r="H64" s="248"/>
      <c r="I64" s="249"/>
      <c r="J64" s="250"/>
      <c r="L64" s="84">
        <v>57</v>
      </c>
      <c r="M64" s="256"/>
      <c r="N64" s="85" t="str">
        <f t="shared" si="5"/>
        <v/>
      </c>
      <c r="O64" s="118" t="str">
        <f t="shared" si="6"/>
        <v/>
      </c>
      <c r="P64" s="262"/>
      <c r="Q64" s="263"/>
      <c r="R64" s="264"/>
      <c r="S64" s="263"/>
      <c r="T64" s="264"/>
      <c r="U64" s="265"/>
    </row>
    <row r="65" spans="1:21" ht="15.95" customHeight="1">
      <c r="A65" s="67">
        <v>58</v>
      </c>
      <c r="B65" s="241"/>
      <c r="C65" s="79" t="str">
        <f t="shared" si="0"/>
        <v/>
      </c>
      <c r="D65" s="115" t="str">
        <f t="shared" si="4"/>
        <v/>
      </c>
      <c r="E65" s="247"/>
      <c r="F65" s="248"/>
      <c r="G65" s="249"/>
      <c r="H65" s="248"/>
      <c r="I65" s="249"/>
      <c r="J65" s="250"/>
      <c r="L65" s="84">
        <v>58</v>
      </c>
      <c r="M65" s="256"/>
      <c r="N65" s="85" t="str">
        <f t="shared" si="5"/>
        <v/>
      </c>
      <c r="O65" s="118" t="str">
        <f t="shared" si="6"/>
        <v/>
      </c>
      <c r="P65" s="262"/>
      <c r="Q65" s="263"/>
      <c r="R65" s="264"/>
      <c r="S65" s="263"/>
      <c r="T65" s="264"/>
      <c r="U65" s="265"/>
    </row>
    <row r="66" spans="1:21" ht="15.95" customHeight="1">
      <c r="A66" s="67">
        <v>59</v>
      </c>
      <c r="B66" s="241"/>
      <c r="C66" s="79" t="str">
        <f t="shared" si="0"/>
        <v/>
      </c>
      <c r="D66" s="115" t="str">
        <f t="shared" si="4"/>
        <v/>
      </c>
      <c r="E66" s="247"/>
      <c r="F66" s="248"/>
      <c r="G66" s="249"/>
      <c r="H66" s="248"/>
      <c r="I66" s="249"/>
      <c r="J66" s="250"/>
      <c r="L66" s="84">
        <v>59</v>
      </c>
      <c r="M66" s="256"/>
      <c r="N66" s="85" t="str">
        <f t="shared" si="5"/>
        <v/>
      </c>
      <c r="O66" s="118" t="str">
        <f t="shared" si="6"/>
        <v/>
      </c>
      <c r="P66" s="262"/>
      <c r="Q66" s="263"/>
      <c r="R66" s="264"/>
      <c r="S66" s="263"/>
      <c r="T66" s="264"/>
      <c r="U66" s="265"/>
    </row>
    <row r="67" spans="1:21" ht="15.95" customHeight="1">
      <c r="A67" s="67">
        <v>60</v>
      </c>
      <c r="B67" s="241"/>
      <c r="C67" s="79" t="str">
        <f t="shared" si="0"/>
        <v/>
      </c>
      <c r="D67" s="115" t="str">
        <f t="shared" si="4"/>
        <v/>
      </c>
      <c r="E67" s="247"/>
      <c r="F67" s="248"/>
      <c r="G67" s="249"/>
      <c r="H67" s="248"/>
      <c r="I67" s="249"/>
      <c r="J67" s="250"/>
      <c r="L67" s="84">
        <v>60</v>
      </c>
      <c r="M67" s="256"/>
      <c r="N67" s="85" t="str">
        <f t="shared" si="5"/>
        <v/>
      </c>
      <c r="O67" s="118" t="str">
        <f t="shared" si="6"/>
        <v/>
      </c>
      <c r="P67" s="262"/>
      <c r="Q67" s="263"/>
      <c r="R67" s="264"/>
      <c r="S67" s="263"/>
      <c r="T67" s="264"/>
      <c r="U67" s="265"/>
    </row>
    <row r="68" spans="1:21" ht="15.95" customHeight="1">
      <c r="A68" s="67">
        <v>61</v>
      </c>
      <c r="B68" s="241"/>
      <c r="C68" s="79" t="str">
        <f t="shared" si="0"/>
        <v/>
      </c>
      <c r="D68" s="115" t="str">
        <f t="shared" si="4"/>
        <v/>
      </c>
      <c r="E68" s="247"/>
      <c r="F68" s="248"/>
      <c r="G68" s="249"/>
      <c r="H68" s="248"/>
      <c r="I68" s="249"/>
      <c r="J68" s="250"/>
      <c r="L68" s="84">
        <v>61</v>
      </c>
      <c r="M68" s="256"/>
      <c r="N68" s="85" t="str">
        <f t="shared" si="5"/>
        <v/>
      </c>
      <c r="O68" s="118" t="str">
        <f t="shared" si="6"/>
        <v/>
      </c>
      <c r="P68" s="262"/>
      <c r="Q68" s="263"/>
      <c r="R68" s="264"/>
      <c r="S68" s="263"/>
      <c r="T68" s="264"/>
      <c r="U68" s="265"/>
    </row>
    <row r="69" spans="1:21" ht="15.95" customHeight="1">
      <c r="A69" s="67">
        <v>62</v>
      </c>
      <c r="B69" s="241"/>
      <c r="C69" s="79" t="str">
        <f t="shared" si="0"/>
        <v/>
      </c>
      <c r="D69" s="115" t="str">
        <f t="shared" si="4"/>
        <v/>
      </c>
      <c r="E69" s="247"/>
      <c r="F69" s="248"/>
      <c r="G69" s="249"/>
      <c r="H69" s="248"/>
      <c r="I69" s="249"/>
      <c r="J69" s="250"/>
      <c r="L69" s="84">
        <v>62</v>
      </c>
      <c r="M69" s="256"/>
      <c r="N69" s="85" t="str">
        <f t="shared" si="5"/>
        <v/>
      </c>
      <c r="O69" s="118" t="str">
        <f t="shared" si="6"/>
        <v/>
      </c>
      <c r="P69" s="262"/>
      <c r="Q69" s="263"/>
      <c r="R69" s="264"/>
      <c r="S69" s="263"/>
      <c r="T69" s="264"/>
      <c r="U69" s="265"/>
    </row>
    <row r="70" spans="1:21" ht="15.95" customHeight="1">
      <c r="A70" s="67">
        <v>63</v>
      </c>
      <c r="B70" s="241"/>
      <c r="C70" s="79" t="str">
        <f t="shared" si="0"/>
        <v/>
      </c>
      <c r="D70" s="115" t="str">
        <f t="shared" si="4"/>
        <v/>
      </c>
      <c r="E70" s="247"/>
      <c r="F70" s="248"/>
      <c r="G70" s="249"/>
      <c r="H70" s="248"/>
      <c r="I70" s="249"/>
      <c r="J70" s="250"/>
      <c r="L70" s="84">
        <v>63</v>
      </c>
      <c r="M70" s="256"/>
      <c r="N70" s="85" t="str">
        <f t="shared" si="5"/>
        <v/>
      </c>
      <c r="O70" s="118" t="str">
        <f t="shared" si="6"/>
        <v/>
      </c>
      <c r="P70" s="262"/>
      <c r="Q70" s="263"/>
      <c r="R70" s="264"/>
      <c r="S70" s="263"/>
      <c r="T70" s="264"/>
      <c r="U70" s="265"/>
    </row>
    <row r="71" spans="1:21" ht="15.95" customHeight="1">
      <c r="A71" s="67">
        <v>64</v>
      </c>
      <c r="B71" s="241"/>
      <c r="C71" s="79" t="str">
        <f t="shared" si="0"/>
        <v/>
      </c>
      <c r="D71" s="115" t="str">
        <f t="shared" si="4"/>
        <v/>
      </c>
      <c r="E71" s="247"/>
      <c r="F71" s="248"/>
      <c r="G71" s="249"/>
      <c r="H71" s="248"/>
      <c r="I71" s="249"/>
      <c r="J71" s="250"/>
      <c r="L71" s="84">
        <v>64</v>
      </c>
      <c r="M71" s="256"/>
      <c r="N71" s="85" t="str">
        <f t="shared" si="5"/>
        <v/>
      </c>
      <c r="O71" s="118" t="str">
        <f t="shared" si="6"/>
        <v/>
      </c>
      <c r="P71" s="262"/>
      <c r="Q71" s="263"/>
      <c r="R71" s="264"/>
      <c r="S71" s="263"/>
      <c r="T71" s="264"/>
      <c r="U71" s="265"/>
    </row>
    <row r="72" spans="1:21" ht="15.95" customHeight="1">
      <c r="A72" s="67">
        <v>65</v>
      </c>
      <c r="B72" s="241"/>
      <c r="C72" s="79" t="str">
        <f t="shared" ref="C72:C87" si="7">IF(B72="","",VLOOKUP(B72,名簿,2,FALSE))</f>
        <v/>
      </c>
      <c r="D72" s="115" t="str">
        <f t="shared" ref="D72:D87" si="8">IF(B72="","",IF(VLOOKUP(B72,名簿,4,FALSE)="","",VLOOKUP(B72,名簿,4,FALSE)))</f>
        <v/>
      </c>
      <c r="E72" s="247"/>
      <c r="F72" s="248"/>
      <c r="G72" s="249"/>
      <c r="H72" s="248"/>
      <c r="I72" s="249"/>
      <c r="J72" s="250"/>
      <c r="L72" s="84">
        <v>65</v>
      </c>
      <c r="M72" s="256"/>
      <c r="N72" s="85" t="str">
        <f t="shared" ref="N72:N87" si="9">IF(M72="","",VLOOKUP(M72,名簿,2,FALSE))</f>
        <v/>
      </c>
      <c r="O72" s="118" t="str">
        <f t="shared" ref="O72:O87" si="10">IF(M72="","",IF(VLOOKUP(M72,名簿,4,FALSE)="","",VLOOKUP(M72,名簿,4,FALSE)))</f>
        <v/>
      </c>
      <c r="P72" s="262"/>
      <c r="Q72" s="263"/>
      <c r="R72" s="264"/>
      <c r="S72" s="263"/>
      <c r="T72" s="264"/>
      <c r="U72" s="265"/>
    </row>
    <row r="73" spans="1:21" ht="15.95" customHeight="1">
      <c r="A73" s="67">
        <v>66</v>
      </c>
      <c r="B73" s="241"/>
      <c r="C73" s="79" t="str">
        <f t="shared" si="7"/>
        <v/>
      </c>
      <c r="D73" s="115" t="str">
        <f t="shared" si="8"/>
        <v/>
      </c>
      <c r="E73" s="247"/>
      <c r="F73" s="248"/>
      <c r="G73" s="249"/>
      <c r="H73" s="248"/>
      <c r="I73" s="249"/>
      <c r="J73" s="250"/>
      <c r="L73" s="84">
        <v>66</v>
      </c>
      <c r="M73" s="256"/>
      <c r="N73" s="85" t="str">
        <f t="shared" si="9"/>
        <v/>
      </c>
      <c r="O73" s="118" t="str">
        <f t="shared" si="10"/>
        <v/>
      </c>
      <c r="P73" s="262"/>
      <c r="Q73" s="263"/>
      <c r="R73" s="264"/>
      <c r="S73" s="263"/>
      <c r="T73" s="264"/>
      <c r="U73" s="265"/>
    </row>
    <row r="74" spans="1:21" ht="15.95" customHeight="1">
      <c r="A74" s="67">
        <v>67</v>
      </c>
      <c r="B74" s="241"/>
      <c r="C74" s="79" t="str">
        <f t="shared" si="7"/>
        <v/>
      </c>
      <c r="D74" s="115" t="str">
        <f t="shared" si="8"/>
        <v/>
      </c>
      <c r="E74" s="247"/>
      <c r="F74" s="248"/>
      <c r="G74" s="249"/>
      <c r="H74" s="248"/>
      <c r="I74" s="249"/>
      <c r="J74" s="250"/>
      <c r="L74" s="84">
        <v>67</v>
      </c>
      <c r="M74" s="256"/>
      <c r="N74" s="85" t="str">
        <f t="shared" si="9"/>
        <v/>
      </c>
      <c r="O74" s="118" t="str">
        <f t="shared" si="10"/>
        <v/>
      </c>
      <c r="P74" s="262"/>
      <c r="Q74" s="263"/>
      <c r="R74" s="264"/>
      <c r="S74" s="263"/>
      <c r="T74" s="264"/>
      <c r="U74" s="265"/>
    </row>
    <row r="75" spans="1:21" ht="15.95" customHeight="1">
      <c r="A75" s="67">
        <v>68</v>
      </c>
      <c r="B75" s="241"/>
      <c r="C75" s="79" t="str">
        <f t="shared" si="7"/>
        <v/>
      </c>
      <c r="D75" s="115" t="str">
        <f t="shared" si="8"/>
        <v/>
      </c>
      <c r="E75" s="247"/>
      <c r="F75" s="248"/>
      <c r="G75" s="249"/>
      <c r="H75" s="248"/>
      <c r="I75" s="249"/>
      <c r="J75" s="250"/>
      <c r="L75" s="84">
        <v>68</v>
      </c>
      <c r="M75" s="256"/>
      <c r="N75" s="85" t="str">
        <f t="shared" si="9"/>
        <v/>
      </c>
      <c r="O75" s="118" t="str">
        <f t="shared" si="10"/>
        <v/>
      </c>
      <c r="P75" s="262"/>
      <c r="Q75" s="263"/>
      <c r="R75" s="264"/>
      <c r="S75" s="263"/>
      <c r="T75" s="264"/>
      <c r="U75" s="265"/>
    </row>
    <row r="76" spans="1:21" ht="15.95" customHeight="1">
      <c r="A76" s="67">
        <v>69</v>
      </c>
      <c r="B76" s="241"/>
      <c r="C76" s="79" t="str">
        <f t="shared" si="7"/>
        <v/>
      </c>
      <c r="D76" s="115" t="str">
        <f t="shared" si="8"/>
        <v/>
      </c>
      <c r="E76" s="247"/>
      <c r="F76" s="248"/>
      <c r="G76" s="249"/>
      <c r="H76" s="248"/>
      <c r="I76" s="249"/>
      <c r="J76" s="250"/>
      <c r="L76" s="84">
        <v>69</v>
      </c>
      <c r="M76" s="256"/>
      <c r="N76" s="85" t="str">
        <f t="shared" si="9"/>
        <v/>
      </c>
      <c r="O76" s="118" t="str">
        <f t="shared" si="10"/>
        <v/>
      </c>
      <c r="P76" s="262"/>
      <c r="Q76" s="263"/>
      <c r="R76" s="264"/>
      <c r="S76" s="263"/>
      <c r="T76" s="264"/>
      <c r="U76" s="265"/>
    </row>
    <row r="77" spans="1:21" ht="15.95" customHeight="1">
      <c r="A77" s="67">
        <v>70</v>
      </c>
      <c r="B77" s="241"/>
      <c r="C77" s="79" t="str">
        <f t="shared" si="7"/>
        <v/>
      </c>
      <c r="D77" s="115" t="str">
        <f t="shared" si="8"/>
        <v/>
      </c>
      <c r="E77" s="247"/>
      <c r="F77" s="248"/>
      <c r="G77" s="249"/>
      <c r="H77" s="248"/>
      <c r="I77" s="249"/>
      <c r="J77" s="250"/>
      <c r="L77" s="84">
        <v>70</v>
      </c>
      <c r="M77" s="256"/>
      <c r="N77" s="85" t="str">
        <f t="shared" si="9"/>
        <v/>
      </c>
      <c r="O77" s="118" t="str">
        <f t="shared" si="10"/>
        <v/>
      </c>
      <c r="P77" s="262"/>
      <c r="Q77" s="263"/>
      <c r="R77" s="264"/>
      <c r="S77" s="263"/>
      <c r="T77" s="264"/>
      <c r="U77" s="265"/>
    </row>
    <row r="78" spans="1:21" ht="15.95" customHeight="1">
      <c r="A78" s="67">
        <v>71</v>
      </c>
      <c r="B78" s="241"/>
      <c r="C78" s="79" t="str">
        <f t="shared" si="7"/>
        <v/>
      </c>
      <c r="D78" s="115" t="str">
        <f t="shared" si="8"/>
        <v/>
      </c>
      <c r="E78" s="247"/>
      <c r="F78" s="248"/>
      <c r="G78" s="249"/>
      <c r="H78" s="248"/>
      <c r="I78" s="249"/>
      <c r="J78" s="250"/>
      <c r="L78" s="84">
        <v>71</v>
      </c>
      <c r="M78" s="256"/>
      <c r="N78" s="85" t="str">
        <f t="shared" si="9"/>
        <v/>
      </c>
      <c r="O78" s="118" t="str">
        <f t="shared" si="10"/>
        <v/>
      </c>
      <c r="P78" s="262"/>
      <c r="Q78" s="263"/>
      <c r="R78" s="264"/>
      <c r="S78" s="263"/>
      <c r="T78" s="264"/>
      <c r="U78" s="265"/>
    </row>
    <row r="79" spans="1:21" ht="15.95" customHeight="1">
      <c r="A79" s="67">
        <v>72</v>
      </c>
      <c r="B79" s="241"/>
      <c r="C79" s="79" t="str">
        <f t="shared" si="7"/>
        <v/>
      </c>
      <c r="D79" s="115" t="str">
        <f t="shared" si="8"/>
        <v/>
      </c>
      <c r="E79" s="247"/>
      <c r="F79" s="248"/>
      <c r="G79" s="249"/>
      <c r="H79" s="248"/>
      <c r="I79" s="249"/>
      <c r="J79" s="250"/>
      <c r="L79" s="84">
        <v>72</v>
      </c>
      <c r="M79" s="256"/>
      <c r="N79" s="85" t="str">
        <f t="shared" si="9"/>
        <v/>
      </c>
      <c r="O79" s="118" t="str">
        <f t="shared" si="10"/>
        <v/>
      </c>
      <c r="P79" s="262"/>
      <c r="Q79" s="263"/>
      <c r="R79" s="264"/>
      <c r="S79" s="263"/>
      <c r="T79" s="264"/>
      <c r="U79" s="265"/>
    </row>
    <row r="80" spans="1:21" ht="15.95" customHeight="1">
      <c r="A80" s="67">
        <v>73</v>
      </c>
      <c r="B80" s="241"/>
      <c r="C80" s="79" t="str">
        <f t="shared" si="7"/>
        <v/>
      </c>
      <c r="D80" s="115" t="str">
        <f t="shared" si="8"/>
        <v/>
      </c>
      <c r="E80" s="247"/>
      <c r="F80" s="248"/>
      <c r="G80" s="249"/>
      <c r="H80" s="248"/>
      <c r="I80" s="249"/>
      <c r="J80" s="250"/>
      <c r="L80" s="84">
        <v>73</v>
      </c>
      <c r="M80" s="256"/>
      <c r="N80" s="85" t="str">
        <f t="shared" si="9"/>
        <v/>
      </c>
      <c r="O80" s="118" t="str">
        <f t="shared" si="10"/>
        <v/>
      </c>
      <c r="P80" s="262"/>
      <c r="Q80" s="263"/>
      <c r="R80" s="264"/>
      <c r="S80" s="263"/>
      <c r="T80" s="264"/>
      <c r="U80" s="265"/>
    </row>
    <row r="81" spans="1:21" ht="15.95" customHeight="1">
      <c r="A81" s="67">
        <v>74</v>
      </c>
      <c r="B81" s="241"/>
      <c r="C81" s="79" t="str">
        <f t="shared" si="7"/>
        <v/>
      </c>
      <c r="D81" s="115" t="str">
        <f t="shared" si="8"/>
        <v/>
      </c>
      <c r="E81" s="247"/>
      <c r="F81" s="248"/>
      <c r="G81" s="249"/>
      <c r="H81" s="248"/>
      <c r="I81" s="249"/>
      <c r="J81" s="250"/>
      <c r="L81" s="84">
        <v>74</v>
      </c>
      <c r="M81" s="256"/>
      <c r="N81" s="85" t="str">
        <f t="shared" si="9"/>
        <v/>
      </c>
      <c r="O81" s="118" t="str">
        <f t="shared" si="10"/>
        <v/>
      </c>
      <c r="P81" s="262"/>
      <c r="Q81" s="263"/>
      <c r="R81" s="264"/>
      <c r="S81" s="263"/>
      <c r="T81" s="264"/>
      <c r="U81" s="265"/>
    </row>
    <row r="82" spans="1:21" ht="15.95" customHeight="1">
      <c r="A82" s="67">
        <v>75</v>
      </c>
      <c r="B82" s="241"/>
      <c r="C82" s="79" t="str">
        <f t="shared" si="7"/>
        <v/>
      </c>
      <c r="D82" s="115" t="str">
        <f t="shared" si="8"/>
        <v/>
      </c>
      <c r="E82" s="247"/>
      <c r="F82" s="248"/>
      <c r="G82" s="249"/>
      <c r="H82" s="248"/>
      <c r="I82" s="249"/>
      <c r="J82" s="250"/>
      <c r="L82" s="84">
        <v>75</v>
      </c>
      <c r="M82" s="256"/>
      <c r="N82" s="85" t="str">
        <f t="shared" si="9"/>
        <v/>
      </c>
      <c r="O82" s="118" t="str">
        <f t="shared" si="10"/>
        <v/>
      </c>
      <c r="P82" s="262"/>
      <c r="Q82" s="263"/>
      <c r="R82" s="264"/>
      <c r="S82" s="263"/>
      <c r="T82" s="264"/>
      <c r="U82" s="265"/>
    </row>
    <row r="83" spans="1:21" ht="15.95" customHeight="1">
      <c r="A83" s="67">
        <v>76</v>
      </c>
      <c r="B83" s="241"/>
      <c r="C83" s="79" t="str">
        <f t="shared" si="7"/>
        <v/>
      </c>
      <c r="D83" s="115" t="str">
        <f t="shared" si="8"/>
        <v/>
      </c>
      <c r="E83" s="247"/>
      <c r="F83" s="248"/>
      <c r="G83" s="249"/>
      <c r="H83" s="248"/>
      <c r="I83" s="249"/>
      <c r="J83" s="250"/>
      <c r="L83" s="84">
        <v>76</v>
      </c>
      <c r="M83" s="256"/>
      <c r="N83" s="85" t="str">
        <f t="shared" si="9"/>
        <v/>
      </c>
      <c r="O83" s="118" t="str">
        <f t="shared" si="10"/>
        <v/>
      </c>
      <c r="P83" s="262"/>
      <c r="Q83" s="263"/>
      <c r="R83" s="264"/>
      <c r="S83" s="263"/>
      <c r="T83" s="264"/>
      <c r="U83" s="265"/>
    </row>
    <row r="84" spans="1:21" ht="15.95" customHeight="1">
      <c r="A84" s="67">
        <v>77</v>
      </c>
      <c r="B84" s="241"/>
      <c r="C84" s="79" t="str">
        <f t="shared" si="7"/>
        <v/>
      </c>
      <c r="D84" s="115" t="str">
        <f t="shared" si="8"/>
        <v/>
      </c>
      <c r="E84" s="247"/>
      <c r="F84" s="248"/>
      <c r="G84" s="249"/>
      <c r="H84" s="248"/>
      <c r="I84" s="249"/>
      <c r="J84" s="250"/>
      <c r="L84" s="84">
        <v>77</v>
      </c>
      <c r="M84" s="256"/>
      <c r="N84" s="85" t="str">
        <f t="shared" si="9"/>
        <v/>
      </c>
      <c r="O84" s="118" t="str">
        <f t="shared" si="10"/>
        <v/>
      </c>
      <c r="P84" s="262"/>
      <c r="Q84" s="263"/>
      <c r="R84" s="264"/>
      <c r="S84" s="263"/>
      <c r="T84" s="264"/>
      <c r="U84" s="265"/>
    </row>
    <row r="85" spans="1:21" ht="15.95" customHeight="1">
      <c r="A85" s="67">
        <v>78</v>
      </c>
      <c r="B85" s="241"/>
      <c r="C85" s="79" t="str">
        <f t="shared" si="7"/>
        <v/>
      </c>
      <c r="D85" s="115" t="str">
        <f t="shared" si="8"/>
        <v/>
      </c>
      <c r="E85" s="247"/>
      <c r="F85" s="248"/>
      <c r="G85" s="249"/>
      <c r="H85" s="248"/>
      <c r="I85" s="249"/>
      <c r="J85" s="250"/>
      <c r="L85" s="84">
        <v>78</v>
      </c>
      <c r="M85" s="256"/>
      <c r="N85" s="85" t="str">
        <f t="shared" si="9"/>
        <v/>
      </c>
      <c r="O85" s="118" t="str">
        <f t="shared" si="10"/>
        <v/>
      </c>
      <c r="P85" s="262"/>
      <c r="Q85" s="263"/>
      <c r="R85" s="264"/>
      <c r="S85" s="263"/>
      <c r="T85" s="264"/>
      <c r="U85" s="265"/>
    </row>
    <row r="86" spans="1:21" ht="15.95" customHeight="1">
      <c r="A86" s="67">
        <v>79</v>
      </c>
      <c r="B86" s="241"/>
      <c r="C86" s="79" t="str">
        <f t="shared" si="7"/>
        <v/>
      </c>
      <c r="D86" s="115" t="str">
        <f t="shared" si="8"/>
        <v/>
      </c>
      <c r="E86" s="247"/>
      <c r="F86" s="248"/>
      <c r="G86" s="249"/>
      <c r="H86" s="248"/>
      <c r="I86" s="249"/>
      <c r="J86" s="250"/>
      <c r="L86" s="84">
        <v>79</v>
      </c>
      <c r="M86" s="256"/>
      <c r="N86" s="85" t="str">
        <f t="shared" si="9"/>
        <v/>
      </c>
      <c r="O86" s="118" t="str">
        <f t="shared" si="10"/>
        <v/>
      </c>
      <c r="P86" s="262"/>
      <c r="Q86" s="263"/>
      <c r="R86" s="264"/>
      <c r="S86" s="263"/>
      <c r="T86" s="264"/>
      <c r="U86" s="265"/>
    </row>
    <row r="87" spans="1:21" ht="15.95" customHeight="1" thickBot="1">
      <c r="A87" s="68">
        <v>80</v>
      </c>
      <c r="B87" s="242"/>
      <c r="C87" s="80" t="str">
        <f t="shared" si="7"/>
        <v/>
      </c>
      <c r="D87" s="116" t="str">
        <f t="shared" si="8"/>
        <v/>
      </c>
      <c r="E87" s="251"/>
      <c r="F87" s="252"/>
      <c r="G87" s="253"/>
      <c r="H87" s="252"/>
      <c r="I87" s="253"/>
      <c r="J87" s="254"/>
      <c r="L87" s="86">
        <v>80</v>
      </c>
      <c r="M87" s="257"/>
      <c r="N87" s="87" t="str">
        <f t="shared" si="9"/>
        <v/>
      </c>
      <c r="O87" s="119" t="str">
        <f t="shared" si="10"/>
        <v/>
      </c>
      <c r="P87" s="266"/>
      <c r="Q87" s="267"/>
      <c r="R87" s="268"/>
      <c r="S87" s="267"/>
      <c r="T87" s="268"/>
      <c r="U87" s="269"/>
    </row>
    <row r="88" spans="1:21" ht="15.95" customHeight="1"/>
    <row r="89" spans="1:21" ht="15.95" customHeight="1"/>
    <row r="90" spans="1:21" ht="15.95" customHeight="1"/>
    <row r="91" spans="1:21" ht="15.95" customHeight="1"/>
    <row r="92" spans="1:21" ht="15.95" customHeight="1"/>
    <row r="93" spans="1:21" ht="15.95" customHeight="1"/>
    <row r="94" spans="1:21" ht="15.95" customHeight="1"/>
    <row r="95" spans="1:21" ht="15.95" customHeight="1"/>
    <row r="96" spans="1:21" ht="15.95" customHeight="1"/>
    <row r="97" ht="15.95" customHeight="1"/>
  </sheetData>
  <sheetProtection password="8F39" sheet="1" objects="1" scenarios="1" selectLockedCells="1"/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7517" priority="2911">
      <formula>E8=#REF!</formula>
    </cfRule>
    <cfRule type="expression" dxfId="7516" priority="2912">
      <formula>E8=$W$18</formula>
    </cfRule>
    <cfRule type="expression" dxfId="7515" priority="2913">
      <formula>E8=$W$17</formula>
    </cfRule>
    <cfRule type="expression" dxfId="7514" priority="2914">
      <formula>E8=$W$16</formula>
    </cfRule>
    <cfRule type="expression" dxfId="7513" priority="2915">
      <formula>E8=$W$15</formula>
    </cfRule>
    <cfRule type="expression" dxfId="7512" priority="2916">
      <formula>E8=$W$14</formula>
    </cfRule>
  </conditionalFormatting>
  <dataValidations count="2">
    <dataValidation type="list" allowBlank="1" showInputMessage="1" showErrorMessage="1" sqref="E8:E87 I8:I87 G8:G87">
      <formula1>$W$8:$W$21</formula1>
    </dataValidation>
    <dataValidation type="list" allowBlank="1" showInputMessage="1" showErrorMessage="1" sqref="P8:P87 R8:R87 T8:T87">
      <formula1>$W$24:$W$33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記①入力!$A$1</f>
        <v>第１回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IF(VLOOKUP($A9,記①男,2,FALSE)="","",VLOOKUP($A9,記①男,2,FALSE))</f>
        <v/>
      </c>
      <c r="C9" s="346"/>
      <c r="D9" s="18" t="str">
        <f>IF($B9="","",IF(VLOOKUP($B9,名簿,3,FALSE)="","",VLOOKUP($B9,名簿,3,FALSE)))</f>
        <v/>
      </c>
      <c r="E9" s="346" t="str">
        <f>IF($B9="","",IF(VLOOKUP($B9,名簿,4,FALSE)="","",VLOOKUP($B9,名簿,4,FALSE)))</f>
        <v/>
      </c>
      <c r="F9" s="346" t="str">
        <f>IF($B9="","",IF(VLOOKUP($B9,名簿,5,FALSE)="","",VLOOKUP($B9,名簿,5,FALSE)))</f>
        <v/>
      </c>
      <c r="G9" s="362" t="str">
        <f>IF(VLOOKUP($A9,記①男,5,FALSE)="","",VLOOKUP($A9,記①男,5,FALSE))</f>
        <v/>
      </c>
      <c r="H9" s="361" t="str">
        <f>IF(VLOOKUP($A9,記①男,6,FALSE)="","",VLOOKUP($A9,記①男,6,FALSE))</f>
        <v/>
      </c>
      <c r="I9" s="362" t="str">
        <f>IF(VLOOKUP($A9,記①男,7,FALSE)="","",VLOOKUP($A9,記①男,7,FALSE))</f>
        <v/>
      </c>
      <c r="J9" s="361" t="str">
        <f>IF(VLOOKUP($A9,記①男,8,FALSE)="","",VLOOKUP($A9,記①男,8,FALSE))</f>
        <v/>
      </c>
      <c r="K9" s="362" t="str">
        <f>IF(VLOOKUP($A9,記①男,9,FALSE)="","",VLOOKUP($A9,記①男,9,FALSE))</f>
        <v/>
      </c>
      <c r="L9" s="361" t="str">
        <f>IF(VLOOKUP($A9,記①男,10,FALSE)="","",VLOOKUP($A9,記①男,10,FALSE))</f>
        <v/>
      </c>
      <c r="M9" s="346" t="str">
        <f>IF($B9="","",IF(VLOOKUP($B9,名簿,7,FALSE)="","",VLOOKUP($B9,名簿,7,FALSE)))</f>
        <v/>
      </c>
      <c r="N9" s="347" t="str">
        <f>IF($B9="","",IF(VLOOKUP($B9,名簿,8,FALSE)="","",VLOOKUP($B9,名簿,8,FALSE)))</f>
        <v/>
      </c>
    </row>
    <row r="10" spans="1:14" ht="22.5" customHeight="1">
      <c r="A10" s="365"/>
      <c r="B10" s="336"/>
      <c r="C10" s="336"/>
      <c r="D10" s="19" t="str">
        <f>IF($B9="","",VLOOKUP($B9,名簿,2,FALSE))</f>
        <v/>
      </c>
      <c r="E10" s="336"/>
      <c r="F10" s="336"/>
      <c r="G10" s="344"/>
      <c r="H10" s="343"/>
      <c r="I10" s="344"/>
      <c r="J10" s="343"/>
      <c r="K10" s="344"/>
      <c r="L10" s="343"/>
      <c r="M10" s="336"/>
      <c r="N10" s="323"/>
    </row>
    <row r="11" spans="1:14" ht="13.5" customHeight="1">
      <c r="A11" s="345">
        <f>A9+1</f>
        <v>2</v>
      </c>
      <c r="B11" s="336" t="str">
        <f>IF(VLOOKUP($A11,記①男,2,FALSE)="","",VLOOKUP($A11,記①男,2,FALSE))</f>
        <v/>
      </c>
      <c r="C11" s="336"/>
      <c r="D11" s="20" t="str">
        <f>IF($B11="","",IF(VLOOKUP($B11,名簿,3,FALSE)="","",VLOOKUP($B11,名簿,3,FALSE)))</f>
        <v/>
      </c>
      <c r="E11" s="336" t="str">
        <f>IF($B11="","",IF(VLOOKUP($B11,名簿,4,FALSE)="","",VLOOKUP($B11,名簿,4,FALSE)))</f>
        <v/>
      </c>
      <c r="F11" s="336" t="str">
        <f>IF($B11="","",IF(VLOOKUP($B11,名簿,5,FALSE)="","",VLOOKUP($B11,名簿,5,FALSE)))</f>
        <v/>
      </c>
      <c r="G11" s="344" t="str">
        <f>IF(VLOOKUP($A11,記①男,5,FALSE)="","",VLOOKUP($A11,記①男,5,FALSE))</f>
        <v/>
      </c>
      <c r="H11" s="343" t="str">
        <f>IF(VLOOKUP($A11,記①男,6,FALSE)="","",VLOOKUP($A11,記①男,6,FALSE))</f>
        <v/>
      </c>
      <c r="I11" s="344" t="str">
        <f>IF(VLOOKUP($A11,記①男,7,FALSE)="","",VLOOKUP($A11,記①男,7,FALSE))</f>
        <v/>
      </c>
      <c r="J11" s="343" t="str">
        <f>IF(VLOOKUP($A11,記①男,8,FALSE)="","",VLOOKUP($A11,記①男,8,FALSE))</f>
        <v/>
      </c>
      <c r="K11" s="344" t="str">
        <f>IF(VLOOKUP($A11,記①男,9,FALSE)="","",VLOOKUP($A11,記①男,9,FALSE))</f>
        <v/>
      </c>
      <c r="L11" s="343" t="str">
        <f>IF(VLOOKUP($A11,記①男,10,FALSE)="","",VLOOKUP($A11,記①男,10,FALSE))</f>
        <v/>
      </c>
      <c r="M11" s="336" t="str">
        <f>IF($B11="","",IF(VLOOKUP($B11,名簿,7,FALSE)="","",VLOOKUP($B11,名簿,7,FALSE)))</f>
        <v/>
      </c>
      <c r="N11" s="323" t="str">
        <f>IF($B11="","",IF(VLOOKUP($B11,名簿,8,FALSE)="","",VLOOKUP($B11,名簿,8,FALSE)))</f>
        <v/>
      </c>
    </row>
    <row r="12" spans="1:14" ht="21.75" customHeight="1">
      <c r="A12" s="345"/>
      <c r="B12" s="336"/>
      <c r="C12" s="336"/>
      <c r="D12" s="19" t="str">
        <f>IF($B11="","",VLOOKUP($B11,名簿,2,FALSE))</f>
        <v/>
      </c>
      <c r="E12" s="336"/>
      <c r="F12" s="336"/>
      <c r="G12" s="344"/>
      <c r="H12" s="343"/>
      <c r="I12" s="344"/>
      <c r="J12" s="343"/>
      <c r="K12" s="344"/>
      <c r="L12" s="343"/>
      <c r="M12" s="336"/>
      <c r="N12" s="323"/>
    </row>
    <row r="13" spans="1:14" ht="13.5" customHeight="1">
      <c r="A13" s="345">
        <f t="shared" ref="A13" si="0">A11+1</f>
        <v>3</v>
      </c>
      <c r="B13" s="336" t="str">
        <f>IF(VLOOKUP($A13,記①男,2,FALSE)="","",VLOOKUP($A13,記①男,2,FALSE))</f>
        <v/>
      </c>
      <c r="C13" s="336"/>
      <c r="D13" s="20" t="str">
        <f>IF($B13="","",IF(VLOOKUP($B13,名簿,3,FALSE)="","",VLOOKUP($B13,名簿,3,FALSE)))</f>
        <v/>
      </c>
      <c r="E13" s="336" t="str">
        <f>IF($B13="","",IF(VLOOKUP($B13,名簿,4,FALSE)="","",VLOOKUP($B13,名簿,4,FALSE)))</f>
        <v/>
      </c>
      <c r="F13" s="336" t="str">
        <f>IF($B13="","",IF(VLOOKUP($B13,名簿,5,FALSE)="","",VLOOKUP($B13,名簿,5,FALSE)))</f>
        <v/>
      </c>
      <c r="G13" s="344" t="str">
        <f>IF(VLOOKUP($A13,記①男,5,FALSE)="","",VLOOKUP($A13,記①男,5,FALSE))</f>
        <v/>
      </c>
      <c r="H13" s="343" t="str">
        <f>IF(VLOOKUP($A13,記①男,6,FALSE)="","",VLOOKUP($A13,記①男,6,FALSE))</f>
        <v/>
      </c>
      <c r="I13" s="344" t="str">
        <f>IF(VLOOKUP($A13,記①男,7,FALSE)="","",VLOOKUP($A13,記①男,7,FALSE))</f>
        <v/>
      </c>
      <c r="J13" s="343" t="str">
        <f>IF(VLOOKUP($A13,記①男,8,FALSE)="","",VLOOKUP($A13,記①男,8,FALSE))</f>
        <v/>
      </c>
      <c r="K13" s="344" t="str">
        <f>IF(VLOOKUP($A13,記①男,9,FALSE)="","",VLOOKUP($A13,記①男,9,FALSE))</f>
        <v/>
      </c>
      <c r="L13" s="343" t="str">
        <f>IF(VLOOKUP($A13,記①男,10,FALSE)="","",VLOOKUP($A13,記①男,10,FALSE))</f>
        <v/>
      </c>
      <c r="M13" s="336" t="str">
        <f>IF($B13="","",IF(VLOOKUP($B13,名簿,7,FALSE)="","",VLOOKUP($B13,名簿,7,FALSE)))</f>
        <v/>
      </c>
      <c r="N13" s="323" t="str">
        <f>IF($B13="","",IF(VLOOKUP($B13,名簿,8,FALSE)="","",VLOOKUP($B13,名簿,8,FALSE)))</f>
        <v/>
      </c>
    </row>
    <row r="14" spans="1:14" ht="21.75" customHeight="1">
      <c r="A14" s="345"/>
      <c r="B14" s="336"/>
      <c r="C14" s="336"/>
      <c r="D14" s="19" t="str">
        <f>IF($B13="","",VLOOKUP($B13,名簿,2,FALSE))</f>
        <v/>
      </c>
      <c r="E14" s="336"/>
      <c r="F14" s="336"/>
      <c r="G14" s="344"/>
      <c r="H14" s="343"/>
      <c r="I14" s="344"/>
      <c r="J14" s="343"/>
      <c r="K14" s="344"/>
      <c r="L14" s="343"/>
      <c r="M14" s="336"/>
      <c r="N14" s="323"/>
    </row>
    <row r="15" spans="1:14" ht="13.5" customHeight="1">
      <c r="A15" s="345">
        <f t="shared" ref="A15" si="1">A13+1</f>
        <v>4</v>
      </c>
      <c r="B15" s="336" t="str">
        <f>IF(VLOOKUP($A15,記①男,2,FALSE)="","",VLOOKUP($A15,記①男,2,FALSE))</f>
        <v/>
      </c>
      <c r="C15" s="336"/>
      <c r="D15" s="20" t="str">
        <f>IF($B15="","",IF(VLOOKUP($B15,名簿,3,FALSE)="","",VLOOKUP($B15,名簿,3,FALSE)))</f>
        <v/>
      </c>
      <c r="E15" s="336" t="str">
        <f>IF($B15="","",IF(VLOOKUP($B15,名簿,4,FALSE)="","",VLOOKUP($B15,名簿,4,FALSE)))</f>
        <v/>
      </c>
      <c r="F15" s="336" t="str">
        <f>IF($B15="","",IF(VLOOKUP($B15,名簿,5,FALSE)="","",VLOOKUP($B15,名簿,5,FALSE)))</f>
        <v/>
      </c>
      <c r="G15" s="344" t="str">
        <f>IF(VLOOKUP($A15,記①男,5,FALSE)="","",VLOOKUP($A15,記①男,5,FALSE))</f>
        <v/>
      </c>
      <c r="H15" s="343" t="str">
        <f>IF(VLOOKUP($A15,記①男,6,FALSE)="","",VLOOKUP($A15,記①男,6,FALSE))</f>
        <v/>
      </c>
      <c r="I15" s="344" t="str">
        <f>IF(VLOOKUP($A15,記①男,7,FALSE)="","",VLOOKUP($A15,記①男,7,FALSE))</f>
        <v/>
      </c>
      <c r="J15" s="343" t="str">
        <f>IF(VLOOKUP($A15,記①男,8,FALSE)="","",VLOOKUP($A15,記①男,8,FALSE))</f>
        <v/>
      </c>
      <c r="K15" s="344" t="str">
        <f>IF(VLOOKUP($A15,記①男,9,FALSE)="","",VLOOKUP($A15,記①男,9,FALSE))</f>
        <v/>
      </c>
      <c r="L15" s="343" t="str">
        <f>IF(VLOOKUP($A15,記①男,10,FALSE)="","",VLOOKUP($A15,記①男,10,FALSE))</f>
        <v/>
      </c>
      <c r="M15" s="336" t="str">
        <f>IF($B15="","",IF(VLOOKUP($B15,名簿,7,FALSE)="","",VLOOKUP($B15,名簿,7,FALSE)))</f>
        <v/>
      </c>
      <c r="N15" s="323" t="str">
        <f>IF($B15="","",IF(VLOOKUP($B15,名簿,8,FALSE)="","",VLOOKUP($B15,名簿,8,FALSE)))</f>
        <v/>
      </c>
    </row>
    <row r="16" spans="1:14" ht="22.5" customHeight="1">
      <c r="A16" s="345"/>
      <c r="B16" s="336"/>
      <c r="C16" s="336"/>
      <c r="D16" s="19" t="str">
        <f>IF($B15="","",VLOOKUP($B15,名簿,2,FALSE))</f>
        <v/>
      </c>
      <c r="E16" s="336"/>
      <c r="F16" s="336"/>
      <c r="G16" s="344"/>
      <c r="H16" s="343"/>
      <c r="I16" s="344"/>
      <c r="J16" s="343"/>
      <c r="K16" s="344"/>
      <c r="L16" s="343"/>
      <c r="M16" s="336"/>
      <c r="N16" s="323"/>
    </row>
    <row r="17" spans="1:14" ht="13.5" customHeight="1">
      <c r="A17" s="345">
        <f t="shared" ref="A17" si="2">A15+1</f>
        <v>5</v>
      </c>
      <c r="B17" s="336" t="str">
        <f>IF(VLOOKUP($A17,記①男,2,FALSE)="","",VLOOKUP($A17,記①男,2,FALSE))</f>
        <v/>
      </c>
      <c r="C17" s="336"/>
      <c r="D17" s="20" t="str">
        <f>IF($B17="","",IF(VLOOKUP($B17,名簿,3,FALSE)="","",VLOOKUP($B17,名簿,3,FALSE)))</f>
        <v/>
      </c>
      <c r="E17" s="336" t="str">
        <f>IF($B17="","",IF(VLOOKUP($B17,名簿,4,FALSE)="","",VLOOKUP($B17,名簿,4,FALSE)))</f>
        <v/>
      </c>
      <c r="F17" s="336" t="str">
        <f>IF($B17="","",IF(VLOOKUP($B17,名簿,5,FALSE)="","",VLOOKUP($B17,名簿,5,FALSE)))</f>
        <v/>
      </c>
      <c r="G17" s="344" t="str">
        <f>IF(VLOOKUP($A17,記①男,5,FALSE)="","",VLOOKUP($A17,記①男,5,FALSE))</f>
        <v/>
      </c>
      <c r="H17" s="343" t="str">
        <f>IF(VLOOKUP($A17,記①男,6,FALSE)="","",VLOOKUP($A17,記①男,6,FALSE))</f>
        <v/>
      </c>
      <c r="I17" s="344" t="str">
        <f>IF(VLOOKUP($A17,記①男,7,FALSE)="","",VLOOKUP($A17,記①男,7,FALSE))</f>
        <v/>
      </c>
      <c r="J17" s="343" t="str">
        <f>IF(VLOOKUP($A17,記①男,8,FALSE)="","",VLOOKUP($A17,記①男,8,FALSE))</f>
        <v/>
      </c>
      <c r="K17" s="344" t="str">
        <f>IF(VLOOKUP($A17,記①男,9,FALSE)="","",VLOOKUP($A17,記①男,9,FALSE))</f>
        <v/>
      </c>
      <c r="L17" s="343" t="str">
        <f>IF(VLOOKUP($A17,記①男,10,FALSE)="","",VLOOKUP($A17,記①男,10,FALSE))</f>
        <v/>
      </c>
      <c r="M17" s="336" t="str">
        <f>IF($B17="","",IF(VLOOKUP($B17,名簿,7,FALSE)="","",VLOOKUP($B17,名簿,7,FALSE)))</f>
        <v/>
      </c>
      <c r="N17" s="323" t="str">
        <f>IF($B17="","",IF(VLOOKUP($B17,名簿,8,FALSE)="","",VLOOKUP($B17,名簿,8,FALSE)))</f>
        <v/>
      </c>
    </row>
    <row r="18" spans="1:14" ht="22.5" customHeight="1">
      <c r="A18" s="345"/>
      <c r="B18" s="336"/>
      <c r="C18" s="336"/>
      <c r="D18" s="19" t="str">
        <f>IF($B17="","",VLOOKUP($B17,名簿,2,FALSE))</f>
        <v/>
      </c>
      <c r="E18" s="336"/>
      <c r="F18" s="336"/>
      <c r="G18" s="344"/>
      <c r="H18" s="343"/>
      <c r="I18" s="344"/>
      <c r="J18" s="343"/>
      <c r="K18" s="344"/>
      <c r="L18" s="343"/>
      <c r="M18" s="336"/>
      <c r="N18" s="323"/>
    </row>
    <row r="19" spans="1:14" ht="13.5" customHeight="1">
      <c r="A19" s="345">
        <f t="shared" ref="A19" si="3">A17+1</f>
        <v>6</v>
      </c>
      <c r="B19" s="336" t="str">
        <f>IF(VLOOKUP($A19,記①男,2,FALSE)="","",VLOOKUP($A19,記①男,2,FALSE))</f>
        <v/>
      </c>
      <c r="C19" s="336"/>
      <c r="D19" s="20" t="str">
        <f>IF($B19="","",IF(VLOOKUP($B19,名簿,3,FALSE)="","",VLOOKUP($B19,名簿,3,FALSE)))</f>
        <v/>
      </c>
      <c r="E19" s="336" t="str">
        <f>IF($B19="","",IF(VLOOKUP($B19,名簿,4,FALSE)="","",VLOOKUP($B19,名簿,4,FALSE)))</f>
        <v/>
      </c>
      <c r="F19" s="336" t="str">
        <f>IF($B19="","",IF(VLOOKUP($B19,名簿,5,FALSE)="","",VLOOKUP($B19,名簿,5,FALSE)))</f>
        <v/>
      </c>
      <c r="G19" s="344" t="str">
        <f>IF(VLOOKUP($A19,記①男,5,FALSE)="","",VLOOKUP($A19,記①男,5,FALSE))</f>
        <v/>
      </c>
      <c r="H19" s="343" t="str">
        <f>IF(VLOOKUP($A19,記①男,6,FALSE)="","",VLOOKUP($A19,記①男,6,FALSE))</f>
        <v/>
      </c>
      <c r="I19" s="344" t="str">
        <f>IF(VLOOKUP($A19,記①男,7,FALSE)="","",VLOOKUP($A19,記①男,7,FALSE))</f>
        <v/>
      </c>
      <c r="J19" s="343" t="str">
        <f>IF(VLOOKUP($A19,記①男,8,FALSE)="","",VLOOKUP($A19,記①男,8,FALSE))</f>
        <v/>
      </c>
      <c r="K19" s="344" t="str">
        <f>IF(VLOOKUP($A19,記①男,9,FALSE)="","",VLOOKUP($A19,記①男,9,FALSE))</f>
        <v/>
      </c>
      <c r="L19" s="343" t="str">
        <f>IF(VLOOKUP($A19,記①男,10,FALSE)="","",VLOOKUP($A19,記①男,10,FALSE))</f>
        <v/>
      </c>
      <c r="M19" s="336" t="str">
        <f>IF($B19="","",IF(VLOOKUP($B19,名簿,7,FALSE)="","",VLOOKUP($B19,名簿,7,FALSE)))</f>
        <v/>
      </c>
      <c r="N19" s="323" t="str">
        <f>IF($B19="","",IF(VLOOKUP($B19,名簿,8,FALSE)="","",VLOOKUP($B19,名簿,8,FALSE)))</f>
        <v/>
      </c>
    </row>
    <row r="20" spans="1:14" ht="21.75" customHeight="1">
      <c r="A20" s="345"/>
      <c r="B20" s="336"/>
      <c r="C20" s="336"/>
      <c r="D20" s="19" t="str">
        <f>IF($B19="","",VLOOKUP($B19,名簿,2,FALSE))</f>
        <v/>
      </c>
      <c r="E20" s="336"/>
      <c r="F20" s="336"/>
      <c r="G20" s="344"/>
      <c r="H20" s="343"/>
      <c r="I20" s="344"/>
      <c r="J20" s="343"/>
      <c r="K20" s="344"/>
      <c r="L20" s="343"/>
      <c r="M20" s="336"/>
      <c r="N20" s="323"/>
    </row>
    <row r="21" spans="1:14" ht="13.5" customHeight="1">
      <c r="A21" s="345">
        <f t="shared" ref="A21" si="4">A19+1</f>
        <v>7</v>
      </c>
      <c r="B21" s="336" t="str">
        <f>IF(VLOOKUP($A21,記①男,2,FALSE)="","",VLOOKUP($A21,記①男,2,FALSE))</f>
        <v/>
      </c>
      <c r="C21" s="336"/>
      <c r="D21" s="20" t="str">
        <f>IF($B21="","",IF(VLOOKUP($B21,名簿,3,FALSE)="","",VLOOKUP($B21,名簿,3,FALSE)))</f>
        <v/>
      </c>
      <c r="E21" s="336" t="str">
        <f>IF($B21="","",IF(VLOOKUP($B21,名簿,4,FALSE)="","",VLOOKUP($B21,名簿,4,FALSE)))</f>
        <v/>
      </c>
      <c r="F21" s="336" t="str">
        <f>IF($B21="","",IF(VLOOKUP($B21,名簿,5,FALSE)="","",VLOOKUP($B21,名簿,5,FALSE)))</f>
        <v/>
      </c>
      <c r="G21" s="344" t="str">
        <f>IF(VLOOKUP($A21,記①男,5,FALSE)="","",VLOOKUP($A21,記①男,5,FALSE))</f>
        <v/>
      </c>
      <c r="H21" s="343" t="str">
        <f>IF(VLOOKUP($A21,記①男,6,FALSE)="","",VLOOKUP($A21,記①男,6,FALSE))</f>
        <v/>
      </c>
      <c r="I21" s="344" t="str">
        <f>IF(VLOOKUP($A21,記①男,7,FALSE)="","",VLOOKUP($A21,記①男,7,FALSE))</f>
        <v/>
      </c>
      <c r="J21" s="343" t="str">
        <f>IF(VLOOKUP($A21,記①男,8,FALSE)="","",VLOOKUP($A21,記①男,8,FALSE))</f>
        <v/>
      </c>
      <c r="K21" s="344" t="str">
        <f>IF(VLOOKUP($A21,記①男,9,FALSE)="","",VLOOKUP($A21,記①男,9,FALSE))</f>
        <v/>
      </c>
      <c r="L21" s="343" t="str">
        <f>IF(VLOOKUP($A21,記①男,10,FALSE)="","",VLOOKUP($A21,記①男,10,FALSE))</f>
        <v/>
      </c>
      <c r="M21" s="336" t="str">
        <f>IF($B21="","",IF(VLOOKUP($B21,名簿,7,FALSE)="","",VLOOKUP($B21,名簿,7,FALSE)))</f>
        <v/>
      </c>
      <c r="N21" s="323" t="str">
        <f>IF($B21="","",IF(VLOOKUP($B21,名簿,8,FALSE)="","",VLOOKUP($B21,名簿,8,FALSE)))</f>
        <v/>
      </c>
    </row>
    <row r="22" spans="1:14" ht="22.5" customHeight="1">
      <c r="A22" s="345"/>
      <c r="B22" s="336"/>
      <c r="C22" s="336"/>
      <c r="D22" s="19" t="str">
        <f>IF($B21="","",VLOOKUP($B21,名簿,2,FALSE))</f>
        <v/>
      </c>
      <c r="E22" s="336"/>
      <c r="F22" s="336"/>
      <c r="G22" s="344"/>
      <c r="H22" s="343"/>
      <c r="I22" s="344"/>
      <c r="J22" s="343"/>
      <c r="K22" s="344"/>
      <c r="L22" s="343"/>
      <c r="M22" s="336"/>
      <c r="N22" s="323"/>
    </row>
    <row r="23" spans="1:14" ht="13.5" customHeight="1">
      <c r="A23" s="345">
        <f t="shared" ref="A23" si="5">A21+1</f>
        <v>8</v>
      </c>
      <c r="B23" s="336" t="str">
        <f>IF(VLOOKUP($A23,記①男,2,FALSE)="","",VLOOKUP($A23,記①男,2,FALSE))</f>
        <v/>
      </c>
      <c r="C23" s="336"/>
      <c r="D23" s="20" t="str">
        <f>IF($B23="","",IF(VLOOKUP($B23,名簿,3,FALSE)="","",VLOOKUP($B23,名簿,3,FALSE)))</f>
        <v/>
      </c>
      <c r="E23" s="336" t="str">
        <f>IF($B23="","",IF(VLOOKUP($B23,名簿,4,FALSE)="","",VLOOKUP($B23,名簿,4,FALSE)))</f>
        <v/>
      </c>
      <c r="F23" s="336" t="str">
        <f>IF($B23="","",IF(VLOOKUP($B23,名簿,5,FALSE)="","",VLOOKUP($B23,名簿,5,FALSE)))</f>
        <v/>
      </c>
      <c r="G23" s="344" t="str">
        <f>IF(VLOOKUP($A23,記①男,5,FALSE)="","",VLOOKUP($A23,記①男,5,FALSE))</f>
        <v/>
      </c>
      <c r="H23" s="343" t="str">
        <f>IF(VLOOKUP($A23,記①男,6,FALSE)="","",VLOOKUP($A23,記①男,6,FALSE))</f>
        <v/>
      </c>
      <c r="I23" s="344" t="str">
        <f>IF(VLOOKUP($A23,記①男,7,FALSE)="","",VLOOKUP($A23,記①男,7,FALSE))</f>
        <v/>
      </c>
      <c r="J23" s="343" t="str">
        <f>IF(VLOOKUP($A23,記①男,8,FALSE)="","",VLOOKUP($A23,記①男,8,FALSE))</f>
        <v/>
      </c>
      <c r="K23" s="344" t="str">
        <f>IF(VLOOKUP($A23,記①男,9,FALSE)="","",VLOOKUP($A23,記①男,9,FALSE))</f>
        <v/>
      </c>
      <c r="L23" s="343" t="str">
        <f>IF(VLOOKUP($A23,記①男,10,FALSE)="","",VLOOKUP($A23,記①男,10,FALSE))</f>
        <v/>
      </c>
      <c r="M23" s="336" t="str">
        <f>IF($B23="","",IF(VLOOKUP($B23,名簿,7,FALSE)="","",VLOOKUP($B23,名簿,7,FALSE)))</f>
        <v/>
      </c>
      <c r="N23" s="323" t="str">
        <f>IF($B23="","",IF(VLOOKUP($B23,名簿,8,FALSE)="","",VLOOKUP($B23,名簿,8,FALSE)))</f>
        <v/>
      </c>
    </row>
    <row r="24" spans="1:14" ht="22.5" customHeight="1">
      <c r="A24" s="345"/>
      <c r="B24" s="336"/>
      <c r="C24" s="336"/>
      <c r="D24" s="19" t="str">
        <f>IF($B23="","",VLOOKUP($B23,名簿,2,FALSE))</f>
        <v/>
      </c>
      <c r="E24" s="336"/>
      <c r="F24" s="336"/>
      <c r="G24" s="344"/>
      <c r="H24" s="343"/>
      <c r="I24" s="344"/>
      <c r="J24" s="343"/>
      <c r="K24" s="344"/>
      <c r="L24" s="343"/>
      <c r="M24" s="336"/>
      <c r="N24" s="323"/>
    </row>
    <row r="25" spans="1:14" ht="13.5" customHeight="1">
      <c r="A25" s="345">
        <f t="shared" ref="A25" si="6">A23+1</f>
        <v>9</v>
      </c>
      <c r="B25" s="336" t="str">
        <f>IF(VLOOKUP($A25,記①男,2,FALSE)="","",VLOOKUP($A25,記①男,2,FALSE))</f>
        <v/>
      </c>
      <c r="C25" s="336"/>
      <c r="D25" s="20" t="str">
        <f>IF($B25="","",IF(VLOOKUP($B25,名簿,3,FALSE)="","",VLOOKUP($B25,名簿,3,FALSE)))</f>
        <v/>
      </c>
      <c r="E25" s="336" t="str">
        <f>IF($B25="","",IF(VLOOKUP($B25,名簿,4,FALSE)="","",VLOOKUP($B25,名簿,4,FALSE)))</f>
        <v/>
      </c>
      <c r="F25" s="336" t="str">
        <f>IF($B25="","",IF(VLOOKUP($B25,名簿,5,FALSE)="","",VLOOKUP($B25,名簿,5,FALSE)))</f>
        <v/>
      </c>
      <c r="G25" s="344" t="str">
        <f>IF(VLOOKUP($A25,記①男,5,FALSE)="","",VLOOKUP($A25,記①男,5,FALSE))</f>
        <v/>
      </c>
      <c r="H25" s="343" t="str">
        <f>IF(VLOOKUP($A25,記①男,6,FALSE)="","",VLOOKUP($A25,記①男,6,FALSE))</f>
        <v/>
      </c>
      <c r="I25" s="344" t="str">
        <f>IF(VLOOKUP($A25,記①男,7,FALSE)="","",VLOOKUP($A25,記①男,7,FALSE))</f>
        <v/>
      </c>
      <c r="J25" s="343" t="str">
        <f>IF(VLOOKUP($A25,記①男,8,FALSE)="","",VLOOKUP($A25,記①男,8,FALSE))</f>
        <v/>
      </c>
      <c r="K25" s="344" t="str">
        <f>IF(VLOOKUP($A25,記①男,9,FALSE)="","",VLOOKUP($A25,記①男,9,FALSE))</f>
        <v/>
      </c>
      <c r="L25" s="343" t="str">
        <f>IF(VLOOKUP($A25,記①男,10,FALSE)="","",VLOOKUP($A25,記①男,10,FALSE))</f>
        <v/>
      </c>
      <c r="M25" s="336" t="str">
        <f>IF($B25="","",IF(VLOOKUP($B25,名簿,7,FALSE)="","",VLOOKUP($B25,名簿,7,FALSE)))</f>
        <v/>
      </c>
      <c r="N25" s="323" t="str">
        <f>IF($B25="","",IF(VLOOKUP($B25,名簿,8,FALSE)="","",VLOOKUP($B25,名簿,8,FALSE)))</f>
        <v/>
      </c>
    </row>
    <row r="26" spans="1:14" ht="22.5" customHeight="1">
      <c r="A26" s="345"/>
      <c r="B26" s="336"/>
      <c r="C26" s="336"/>
      <c r="D26" s="19" t="str">
        <f>IF($B25="","",VLOOKUP($B25,名簿,2,FALSE))</f>
        <v/>
      </c>
      <c r="E26" s="336"/>
      <c r="F26" s="336"/>
      <c r="G26" s="344"/>
      <c r="H26" s="343"/>
      <c r="I26" s="344"/>
      <c r="J26" s="343"/>
      <c r="K26" s="344"/>
      <c r="L26" s="343"/>
      <c r="M26" s="336"/>
      <c r="N26" s="323"/>
    </row>
    <row r="27" spans="1:14" ht="13.5" customHeight="1">
      <c r="A27" s="345">
        <f t="shared" ref="A27" si="7">A25+1</f>
        <v>10</v>
      </c>
      <c r="B27" s="336" t="str">
        <f>IF(VLOOKUP($A27,記①男,2,FALSE)="","",VLOOKUP($A27,記①男,2,FALSE))</f>
        <v/>
      </c>
      <c r="C27" s="336"/>
      <c r="D27" s="20" t="str">
        <f>IF($B27="","",IF(VLOOKUP($B27,名簿,3,FALSE)="","",VLOOKUP($B27,名簿,3,FALSE)))</f>
        <v/>
      </c>
      <c r="E27" s="336" t="str">
        <f>IF($B27="","",IF(VLOOKUP($B27,名簿,4,FALSE)="","",VLOOKUP($B27,名簿,4,FALSE)))</f>
        <v/>
      </c>
      <c r="F27" s="336" t="str">
        <f>IF($B27="","",IF(VLOOKUP($B27,名簿,5,FALSE)="","",VLOOKUP($B27,名簿,5,FALSE)))</f>
        <v/>
      </c>
      <c r="G27" s="344" t="str">
        <f>IF(VLOOKUP($A27,記①男,5,FALSE)="","",VLOOKUP($A27,記①男,5,FALSE))</f>
        <v/>
      </c>
      <c r="H27" s="343" t="str">
        <f>IF(VLOOKUP($A27,記①男,6,FALSE)="","",VLOOKUP($A27,記①男,6,FALSE))</f>
        <v/>
      </c>
      <c r="I27" s="344" t="str">
        <f>IF(VLOOKUP($A27,記①男,7,FALSE)="","",VLOOKUP($A27,記①男,7,FALSE))</f>
        <v/>
      </c>
      <c r="J27" s="343" t="str">
        <f>IF(VLOOKUP($A27,記①男,8,FALSE)="","",VLOOKUP($A27,記①男,8,FALSE))</f>
        <v/>
      </c>
      <c r="K27" s="344" t="str">
        <f>IF(VLOOKUP($A27,記①男,9,FALSE)="","",VLOOKUP($A27,記①男,9,FALSE))</f>
        <v/>
      </c>
      <c r="L27" s="343" t="str">
        <f>IF(VLOOKUP($A27,記①男,10,FALSE)="","",VLOOKUP($A27,記①男,10,FALSE))</f>
        <v/>
      </c>
      <c r="M27" s="336" t="str">
        <f>IF($B27="","",IF(VLOOKUP($B27,名簿,7,FALSE)="","",VLOOKUP($B27,名簿,7,FALSE)))</f>
        <v/>
      </c>
      <c r="N27" s="323" t="str">
        <f>IF($B27="","",IF(VLOOKUP($B27,名簿,8,FALSE)="","",VLOOKUP($B27,名簿,8,FALSE)))</f>
        <v/>
      </c>
    </row>
    <row r="28" spans="1:14" ht="22.5" customHeight="1">
      <c r="A28" s="345"/>
      <c r="B28" s="336"/>
      <c r="C28" s="336"/>
      <c r="D28" s="19" t="str">
        <f>IF($B27="","",VLOOKUP($B27,名簿,2,FALSE))</f>
        <v/>
      </c>
      <c r="E28" s="336"/>
      <c r="F28" s="336"/>
      <c r="G28" s="344"/>
      <c r="H28" s="343"/>
      <c r="I28" s="344"/>
      <c r="J28" s="343"/>
      <c r="K28" s="344"/>
      <c r="L28" s="343"/>
      <c r="M28" s="336"/>
      <c r="N28" s="323"/>
    </row>
    <row r="29" spans="1:14" ht="13.5" customHeight="1">
      <c r="A29" s="345">
        <f t="shared" ref="A29" si="8">A27+1</f>
        <v>11</v>
      </c>
      <c r="B29" s="336" t="str">
        <f>IF(VLOOKUP($A29,記①男,2,FALSE)="","",VLOOKUP($A29,記①男,2,FALSE))</f>
        <v/>
      </c>
      <c r="C29" s="336"/>
      <c r="D29" s="20" t="str">
        <f>IF($B29="","",IF(VLOOKUP($B29,名簿,3,FALSE)="","",VLOOKUP($B29,名簿,3,FALSE)))</f>
        <v/>
      </c>
      <c r="E29" s="336" t="str">
        <f>IF($B29="","",IF(VLOOKUP($B29,名簿,4,FALSE)="","",VLOOKUP($B29,名簿,4,FALSE)))</f>
        <v/>
      </c>
      <c r="F29" s="336" t="str">
        <f>IF($B29="","",IF(VLOOKUP($B29,名簿,5,FALSE)="","",VLOOKUP($B29,名簿,5,FALSE)))</f>
        <v/>
      </c>
      <c r="G29" s="344" t="str">
        <f>IF(VLOOKUP($A29,記①男,5,FALSE)="","",VLOOKUP($A29,記①男,5,FALSE))</f>
        <v/>
      </c>
      <c r="H29" s="343" t="str">
        <f>IF(VLOOKUP($A29,記①男,6,FALSE)="","",VLOOKUP($A29,記①男,6,FALSE))</f>
        <v/>
      </c>
      <c r="I29" s="344" t="str">
        <f>IF(VLOOKUP($A29,記①男,7,FALSE)="","",VLOOKUP($A29,記①男,7,FALSE))</f>
        <v/>
      </c>
      <c r="J29" s="343" t="str">
        <f>IF(VLOOKUP($A29,記①男,8,FALSE)="","",VLOOKUP($A29,記①男,8,FALSE))</f>
        <v/>
      </c>
      <c r="K29" s="344" t="str">
        <f>IF(VLOOKUP($A29,記①男,9,FALSE)="","",VLOOKUP($A29,記①男,9,FALSE))</f>
        <v/>
      </c>
      <c r="L29" s="343" t="str">
        <f>IF(VLOOKUP($A29,記①男,10,FALSE)="","",VLOOKUP($A29,記①男,10,FALSE))</f>
        <v/>
      </c>
      <c r="M29" s="336" t="str">
        <f>IF($B29="","",IF(VLOOKUP($B29,名簿,7,FALSE)="","",VLOOKUP($B29,名簿,7,FALSE)))</f>
        <v/>
      </c>
      <c r="N29" s="323" t="str">
        <f>IF($B29="","",IF(VLOOKUP($B29,名簿,8,FALSE)="","",VLOOKUP($B29,名簿,8,FALSE)))</f>
        <v/>
      </c>
    </row>
    <row r="30" spans="1:14" ht="22.5" customHeight="1">
      <c r="A30" s="345"/>
      <c r="B30" s="336"/>
      <c r="C30" s="336"/>
      <c r="D30" s="19" t="str">
        <f>IF($B29="","",VLOOKUP($B29,名簿,2,FALSE))</f>
        <v/>
      </c>
      <c r="E30" s="336"/>
      <c r="F30" s="336"/>
      <c r="G30" s="344"/>
      <c r="H30" s="343"/>
      <c r="I30" s="344"/>
      <c r="J30" s="343"/>
      <c r="K30" s="344"/>
      <c r="L30" s="343"/>
      <c r="M30" s="336"/>
      <c r="N30" s="323"/>
    </row>
    <row r="31" spans="1:14" ht="13.5" customHeight="1">
      <c r="A31" s="345">
        <f t="shared" ref="A31" si="9">A29+1</f>
        <v>12</v>
      </c>
      <c r="B31" s="336" t="str">
        <f>IF(VLOOKUP($A31,記①男,2,FALSE)="","",VLOOKUP($A31,記①男,2,FALSE))</f>
        <v/>
      </c>
      <c r="C31" s="336"/>
      <c r="D31" s="20" t="str">
        <f>IF($B31="","",IF(VLOOKUP($B31,名簿,3,FALSE)="","",VLOOKUP($B31,名簿,3,FALSE)))</f>
        <v/>
      </c>
      <c r="E31" s="336" t="str">
        <f>IF($B31="","",IF(VLOOKUP($B31,名簿,4,FALSE)="","",VLOOKUP($B31,名簿,4,FALSE)))</f>
        <v/>
      </c>
      <c r="F31" s="336" t="str">
        <f>IF($B31="","",IF(VLOOKUP($B31,名簿,5,FALSE)="","",VLOOKUP($B31,名簿,5,FALSE)))</f>
        <v/>
      </c>
      <c r="G31" s="344" t="str">
        <f>IF(VLOOKUP($A31,記①男,5,FALSE)="","",VLOOKUP($A31,記①男,5,FALSE))</f>
        <v/>
      </c>
      <c r="H31" s="343" t="str">
        <f>IF(VLOOKUP($A31,記①男,6,FALSE)="","",VLOOKUP($A31,記①男,6,FALSE))</f>
        <v/>
      </c>
      <c r="I31" s="344" t="str">
        <f>IF(VLOOKUP($A31,記①男,7,FALSE)="","",VLOOKUP($A31,記①男,7,FALSE))</f>
        <v/>
      </c>
      <c r="J31" s="343" t="str">
        <f>IF(VLOOKUP($A31,記①男,8,FALSE)="","",VLOOKUP($A31,記①男,8,FALSE))</f>
        <v/>
      </c>
      <c r="K31" s="344" t="str">
        <f>IF(VLOOKUP($A31,記①男,9,FALSE)="","",VLOOKUP($A31,記①男,9,FALSE))</f>
        <v/>
      </c>
      <c r="L31" s="343" t="str">
        <f>IF(VLOOKUP($A31,記①男,10,FALSE)="","",VLOOKUP($A31,記①男,10,FALSE))</f>
        <v/>
      </c>
      <c r="M31" s="336" t="str">
        <f>IF($B31="","",IF(VLOOKUP($B31,名簿,7,FALSE)="","",VLOOKUP($B31,名簿,7,FALSE)))</f>
        <v/>
      </c>
      <c r="N31" s="323" t="str">
        <f>IF($B31="","",IF(VLOOKUP($B31,名簿,8,FALSE)="","",VLOOKUP($B31,名簿,8,FALSE)))</f>
        <v/>
      </c>
    </row>
    <row r="32" spans="1:14" ht="21.75" customHeight="1">
      <c r="A32" s="345"/>
      <c r="B32" s="336"/>
      <c r="C32" s="336"/>
      <c r="D32" s="19" t="str">
        <f>IF($B31="","",VLOOKUP($B31,名簿,2,FALSE))</f>
        <v/>
      </c>
      <c r="E32" s="336"/>
      <c r="F32" s="336"/>
      <c r="G32" s="344"/>
      <c r="H32" s="343"/>
      <c r="I32" s="344"/>
      <c r="J32" s="343"/>
      <c r="K32" s="344"/>
      <c r="L32" s="343"/>
      <c r="M32" s="336"/>
      <c r="N32" s="323"/>
    </row>
    <row r="33" spans="1:14" ht="13.5" customHeight="1">
      <c r="A33" s="345">
        <f t="shared" ref="A33" si="10">A31+1</f>
        <v>13</v>
      </c>
      <c r="B33" s="336" t="str">
        <f>IF(VLOOKUP($A33,記①男,2,FALSE)="","",VLOOKUP($A33,記①男,2,FALSE))</f>
        <v/>
      </c>
      <c r="C33" s="336"/>
      <c r="D33" s="20" t="str">
        <f>IF($B33="","",IF(VLOOKUP($B33,名簿,3,FALSE)="","",VLOOKUP($B33,名簿,3,FALSE)))</f>
        <v/>
      </c>
      <c r="E33" s="336" t="str">
        <f>IF($B33="","",IF(VLOOKUP($B33,名簿,4,FALSE)="","",VLOOKUP($B33,名簿,4,FALSE)))</f>
        <v/>
      </c>
      <c r="F33" s="336" t="str">
        <f>IF($B33="","",IF(VLOOKUP($B33,名簿,5,FALSE)="","",VLOOKUP($B33,名簿,5,FALSE)))</f>
        <v/>
      </c>
      <c r="G33" s="344" t="str">
        <f>IF(VLOOKUP($A33,記①男,5,FALSE)="","",VLOOKUP($A33,記①男,5,FALSE))</f>
        <v/>
      </c>
      <c r="H33" s="343" t="str">
        <f>IF(VLOOKUP($A33,記①男,6,FALSE)="","",VLOOKUP($A33,記①男,6,FALSE))</f>
        <v/>
      </c>
      <c r="I33" s="344" t="str">
        <f>IF(VLOOKUP($A33,記①男,7,FALSE)="","",VLOOKUP($A33,記①男,7,FALSE))</f>
        <v/>
      </c>
      <c r="J33" s="343" t="str">
        <f>IF(VLOOKUP($A33,記①男,8,FALSE)="","",VLOOKUP($A33,記①男,8,FALSE))</f>
        <v/>
      </c>
      <c r="K33" s="344" t="str">
        <f>IF(VLOOKUP($A33,記①男,9,FALSE)="","",VLOOKUP($A33,記①男,9,FALSE))</f>
        <v/>
      </c>
      <c r="L33" s="343" t="str">
        <f>IF(VLOOKUP($A33,記①男,10,FALSE)="","",VLOOKUP($A33,記①男,10,FALSE))</f>
        <v/>
      </c>
      <c r="M33" s="336" t="str">
        <f>IF($B33="","",IF(VLOOKUP($B33,名簿,7,FALSE)="","",VLOOKUP($B33,名簿,7,FALSE)))</f>
        <v/>
      </c>
      <c r="N33" s="323" t="str">
        <f>IF($B33="","",IF(VLOOKUP($B33,名簿,8,FALSE)="","",VLOOKUP($B33,名簿,8,FALSE)))</f>
        <v/>
      </c>
    </row>
    <row r="34" spans="1:14" ht="21.75" customHeight="1">
      <c r="A34" s="345"/>
      <c r="B34" s="336"/>
      <c r="C34" s="336"/>
      <c r="D34" s="19" t="str">
        <f>IF($B33="","",VLOOKUP($B33,名簿,2,FALSE))</f>
        <v/>
      </c>
      <c r="E34" s="336"/>
      <c r="F34" s="336"/>
      <c r="G34" s="344"/>
      <c r="H34" s="343"/>
      <c r="I34" s="344"/>
      <c r="J34" s="343"/>
      <c r="K34" s="344"/>
      <c r="L34" s="343"/>
      <c r="M34" s="336"/>
      <c r="N34" s="323"/>
    </row>
    <row r="35" spans="1:14" ht="13.5" customHeight="1">
      <c r="A35" s="345">
        <f t="shared" ref="A35" si="11">A33+1</f>
        <v>14</v>
      </c>
      <c r="B35" s="336" t="str">
        <f>IF(VLOOKUP($A35,記①男,2,FALSE)="","",VLOOKUP($A35,記①男,2,FALSE))</f>
        <v/>
      </c>
      <c r="C35" s="336"/>
      <c r="D35" s="20" t="str">
        <f>IF($B35="","",IF(VLOOKUP($B35,名簿,3,FALSE)="","",VLOOKUP($B35,名簿,3,FALSE)))</f>
        <v/>
      </c>
      <c r="E35" s="336" t="str">
        <f>IF($B35="","",IF(VLOOKUP($B35,名簿,4,FALSE)="","",VLOOKUP($B35,名簿,4,FALSE)))</f>
        <v/>
      </c>
      <c r="F35" s="336" t="str">
        <f>IF($B35="","",IF(VLOOKUP($B35,名簿,5,FALSE)="","",VLOOKUP($B35,名簿,5,FALSE)))</f>
        <v/>
      </c>
      <c r="G35" s="344" t="str">
        <f>IF(VLOOKUP($A35,記①男,5,FALSE)="","",VLOOKUP($A35,記①男,5,FALSE))</f>
        <v/>
      </c>
      <c r="H35" s="343" t="str">
        <f>IF(VLOOKUP($A35,記①男,6,FALSE)="","",VLOOKUP($A35,記①男,6,FALSE))</f>
        <v/>
      </c>
      <c r="I35" s="344" t="str">
        <f>IF(VLOOKUP($A35,記①男,7,FALSE)="","",VLOOKUP($A35,記①男,7,FALSE))</f>
        <v/>
      </c>
      <c r="J35" s="343" t="str">
        <f>IF(VLOOKUP($A35,記①男,8,FALSE)="","",VLOOKUP($A35,記①男,8,FALSE))</f>
        <v/>
      </c>
      <c r="K35" s="344" t="str">
        <f>IF(VLOOKUP($A35,記①男,9,FALSE)="","",VLOOKUP($A35,記①男,9,FALSE))</f>
        <v/>
      </c>
      <c r="L35" s="343" t="str">
        <f>IF(VLOOKUP($A35,記①男,10,FALSE)="","",VLOOKUP($A35,記①男,10,FALSE))</f>
        <v/>
      </c>
      <c r="M35" s="336" t="str">
        <f>IF($B35="","",IF(VLOOKUP($B35,名簿,7,FALSE)="","",VLOOKUP($B35,名簿,7,FALSE)))</f>
        <v/>
      </c>
      <c r="N35" s="323" t="str">
        <f>IF($B35="","",IF(VLOOKUP($B35,名簿,8,FALSE)="","",VLOOKUP($B35,名簿,8,FALSE)))</f>
        <v/>
      </c>
    </row>
    <row r="36" spans="1:14" ht="22.5" customHeight="1">
      <c r="A36" s="345"/>
      <c r="B36" s="336"/>
      <c r="C36" s="336"/>
      <c r="D36" s="19" t="str">
        <f>IF($B35="","",VLOOKUP($B35,名簿,2,FALSE))</f>
        <v/>
      </c>
      <c r="E36" s="336"/>
      <c r="F36" s="336"/>
      <c r="G36" s="344"/>
      <c r="H36" s="343"/>
      <c r="I36" s="344"/>
      <c r="J36" s="343"/>
      <c r="K36" s="344"/>
      <c r="L36" s="343"/>
      <c r="M36" s="336"/>
      <c r="N36" s="323"/>
    </row>
    <row r="37" spans="1:14" ht="13.5" customHeight="1">
      <c r="A37" s="345">
        <f t="shared" ref="A37" si="12">A35+1</f>
        <v>15</v>
      </c>
      <c r="B37" s="336" t="str">
        <f>IF(VLOOKUP($A37,記①男,2,FALSE)="","",VLOOKUP($A37,記①男,2,FALSE))</f>
        <v/>
      </c>
      <c r="C37" s="336"/>
      <c r="D37" s="20" t="str">
        <f>IF($B37="","",IF(VLOOKUP($B37,名簿,3,FALSE)="","",VLOOKUP($B37,名簿,3,FALSE)))</f>
        <v/>
      </c>
      <c r="E37" s="336" t="str">
        <f>IF($B37="","",IF(VLOOKUP($B37,名簿,4,FALSE)="","",VLOOKUP($B37,名簿,4,FALSE)))</f>
        <v/>
      </c>
      <c r="F37" s="336" t="str">
        <f>IF($B37="","",IF(VLOOKUP($B37,名簿,5,FALSE)="","",VLOOKUP($B37,名簿,5,FALSE)))</f>
        <v/>
      </c>
      <c r="G37" s="344" t="str">
        <f>IF(VLOOKUP($A37,記①男,5,FALSE)="","",VLOOKUP($A37,記①男,5,FALSE))</f>
        <v/>
      </c>
      <c r="H37" s="343" t="str">
        <f>IF(VLOOKUP($A37,記①男,6,FALSE)="","",VLOOKUP($A37,記①男,6,FALSE))</f>
        <v/>
      </c>
      <c r="I37" s="344" t="str">
        <f>IF(VLOOKUP($A37,記①男,7,FALSE)="","",VLOOKUP($A37,記①男,7,FALSE))</f>
        <v/>
      </c>
      <c r="J37" s="343" t="str">
        <f>IF(VLOOKUP($A37,記①男,8,FALSE)="","",VLOOKUP($A37,記①男,8,FALSE))</f>
        <v/>
      </c>
      <c r="K37" s="344" t="str">
        <f>IF(VLOOKUP($A37,記①男,9,FALSE)="","",VLOOKUP($A37,記①男,9,FALSE))</f>
        <v/>
      </c>
      <c r="L37" s="343" t="str">
        <f>IF(VLOOKUP($A37,記①男,10,FALSE)="","",VLOOKUP($A37,記①男,10,FALSE))</f>
        <v/>
      </c>
      <c r="M37" s="336" t="str">
        <f>IF($B37="","",IF(VLOOKUP($B37,名簿,7,FALSE)="","",VLOOKUP($B37,名簿,7,FALSE)))</f>
        <v/>
      </c>
      <c r="N37" s="323" t="str">
        <f>IF($B37="","",IF(VLOOKUP($B37,名簿,8,FALSE)="","",VLOOKUP($B37,名簿,8,FALSE)))</f>
        <v/>
      </c>
    </row>
    <row r="38" spans="1:14" ht="22.5" customHeight="1">
      <c r="A38" s="345"/>
      <c r="B38" s="336"/>
      <c r="C38" s="336"/>
      <c r="D38" s="19" t="str">
        <f>IF($B37="","",VLOOKUP($B37,名簿,2,FALSE))</f>
        <v/>
      </c>
      <c r="E38" s="336"/>
      <c r="F38" s="336"/>
      <c r="G38" s="344"/>
      <c r="H38" s="343"/>
      <c r="I38" s="344"/>
      <c r="J38" s="343"/>
      <c r="K38" s="344"/>
      <c r="L38" s="343"/>
      <c r="M38" s="336"/>
      <c r="N38" s="323"/>
    </row>
    <row r="39" spans="1:14" ht="13.5" customHeight="1">
      <c r="A39" s="345">
        <f t="shared" ref="A39" si="13">A37+1</f>
        <v>16</v>
      </c>
      <c r="B39" s="336" t="str">
        <f>IF(VLOOKUP($A39,記①男,2,FALSE)="","",VLOOKUP($A39,記①男,2,FALSE))</f>
        <v/>
      </c>
      <c r="C39" s="336"/>
      <c r="D39" s="20" t="str">
        <f>IF($B39="","",IF(VLOOKUP($B39,名簿,3,FALSE)="","",VLOOKUP($B39,名簿,3,FALSE)))</f>
        <v/>
      </c>
      <c r="E39" s="336" t="str">
        <f>IF($B39="","",IF(VLOOKUP($B39,名簿,4,FALSE)="","",VLOOKUP($B39,名簿,4,FALSE)))</f>
        <v/>
      </c>
      <c r="F39" s="336" t="str">
        <f>IF($B39="","",IF(VLOOKUP($B39,名簿,5,FALSE)="","",VLOOKUP($B39,名簿,5,FALSE)))</f>
        <v/>
      </c>
      <c r="G39" s="344" t="str">
        <f>IF(VLOOKUP($A39,記①男,5,FALSE)="","",VLOOKUP($A39,記①男,5,FALSE))</f>
        <v/>
      </c>
      <c r="H39" s="343" t="str">
        <f>IF(VLOOKUP($A39,記①男,6,FALSE)="","",VLOOKUP($A39,記①男,6,FALSE))</f>
        <v/>
      </c>
      <c r="I39" s="344" t="str">
        <f>IF(VLOOKUP($A39,記①男,7,FALSE)="","",VLOOKUP($A39,記①男,7,FALSE))</f>
        <v/>
      </c>
      <c r="J39" s="343" t="str">
        <f>IF(VLOOKUP($A39,記①男,8,FALSE)="","",VLOOKUP($A39,記①男,8,FALSE))</f>
        <v/>
      </c>
      <c r="K39" s="344" t="str">
        <f>IF(VLOOKUP($A39,記①男,9,FALSE)="","",VLOOKUP($A39,記①男,9,FALSE))</f>
        <v/>
      </c>
      <c r="L39" s="343" t="str">
        <f>IF(VLOOKUP($A39,記①男,10,FALSE)="","",VLOOKUP($A39,記①男,10,FALSE))</f>
        <v/>
      </c>
      <c r="M39" s="336" t="str">
        <f>IF($B39="","",IF(VLOOKUP($B39,名簿,7,FALSE)="","",VLOOKUP($B39,名簿,7,FALSE)))</f>
        <v/>
      </c>
      <c r="N39" s="323" t="str">
        <f>IF($B39="","",IF(VLOOKUP($B39,名簿,8,FALSE)="","",VLOOKUP($B39,名簿,8,FALSE)))</f>
        <v/>
      </c>
    </row>
    <row r="40" spans="1:14" ht="22.5" customHeight="1">
      <c r="A40" s="345"/>
      <c r="B40" s="336"/>
      <c r="C40" s="336"/>
      <c r="D40" s="19" t="str">
        <f>IF($B39="","",VLOOKUP($B39,名簿,2,FALSE))</f>
        <v/>
      </c>
      <c r="E40" s="336"/>
      <c r="F40" s="336"/>
      <c r="G40" s="344"/>
      <c r="H40" s="343"/>
      <c r="I40" s="344"/>
      <c r="J40" s="343"/>
      <c r="K40" s="344"/>
      <c r="L40" s="343"/>
      <c r="M40" s="336"/>
      <c r="N40" s="323"/>
    </row>
    <row r="41" spans="1:14" ht="13.5" customHeight="1">
      <c r="A41" s="345">
        <f t="shared" ref="A41" si="14">A39+1</f>
        <v>17</v>
      </c>
      <c r="B41" s="336" t="str">
        <f>IF(VLOOKUP($A41,記①男,2,FALSE)="","",VLOOKUP($A41,記①男,2,FALSE))</f>
        <v/>
      </c>
      <c r="C41" s="336"/>
      <c r="D41" s="20" t="str">
        <f>IF($B41="","",IF(VLOOKUP($B41,名簿,3,FALSE)="","",VLOOKUP($B41,名簿,3,FALSE)))</f>
        <v/>
      </c>
      <c r="E41" s="336" t="str">
        <f>IF($B41="","",IF(VLOOKUP($B41,名簿,4,FALSE)="","",VLOOKUP($B41,名簿,4,FALSE)))</f>
        <v/>
      </c>
      <c r="F41" s="336" t="str">
        <f>IF($B41="","",IF(VLOOKUP($B41,名簿,5,FALSE)="","",VLOOKUP($B41,名簿,5,FALSE)))</f>
        <v/>
      </c>
      <c r="G41" s="344" t="str">
        <f>IF(VLOOKUP($A41,記①男,5,FALSE)="","",VLOOKUP($A41,記①男,5,FALSE))</f>
        <v/>
      </c>
      <c r="H41" s="343" t="str">
        <f>IF(VLOOKUP($A41,記①男,6,FALSE)="","",VLOOKUP($A41,記①男,6,FALSE))</f>
        <v/>
      </c>
      <c r="I41" s="344" t="str">
        <f>IF(VLOOKUP($A41,記①男,7,FALSE)="","",VLOOKUP($A41,記①男,7,FALSE))</f>
        <v/>
      </c>
      <c r="J41" s="343" t="str">
        <f>IF(VLOOKUP($A41,記①男,8,FALSE)="","",VLOOKUP($A41,記①男,8,FALSE))</f>
        <v/>
      </c>
      <c r="K41" s="344" t="str">
        <f>IF(VLOOKUP($A41,記①男,9,FALSE)="","",VLOOKUP($A41,記①男,9,FALSE))</f>
        <v/>
      </c>
      <c r="L41" s="343" t="str">
        <f>IF(VLOOKUP($A41,記①男,10,FALSE)="","",VLOOKUP($A41,記①男,10,FALSE))</f>
        <v/>
      </c>
      <c r="M41" s="336" t="str">
        <f>IF($B41="","",IF(VLOOKUP($B41,名簿,7,FALSE)="","",VLOOKUP($B41,名簿,7,FALSE)))</f>
        <v/>
      </c>
      <c r="N41" s="323" t="str">
        <f>IF($B41="","",IF(VLOOKUP($B41,名簿,8,FALSE)="","",VLOOKUP($B41,名簿,8,FALSE)))</f>
        <v/>
      </c>
    </row>
    <row r="42" spans="1:14" ht="22.5" customHeight="1">
      <c r="A42" s="345"/>
      <c r="B42" s="336"/>
      <c r="C42" s="336"/>
      <c r="D42" s="19" t="str">
        <f>IF($B41="","",VLOOKUP($B41,名簿,2,FALSE))</f>
        <v/>
      </c>
      <c r="E42" s="336"/>
      <c r="F42" s="336"/>
      <c r="G42" s="344"/>
      <c r="H42" s="343"/>
      <c r="I42" s="344"/>
      <c r="J42" s="343"/>
      <c r="K42" s="344"/>
      <c r="L42" s="343"/>
      <c r="M42" s="336"/>
      <c r="N42" s="323"/>
    </row>
    <row r="43" spans="1:14" ht="13.5" customHeight="1">
      <c r="A43" s="345">
        <f t="shared" ref="A43" si="15">A41+1</f>
        <v>18</v>
      </c>
      <c r="B43" s="336" t="str">
        <f>IF(VLOOKUP($A43,記①男,2,FALSE)="","",VLOOKUP($A43,記①男,2,FALSE))</f>
        <v/>
      </c>
      <c r="C43" s="336"/>
      <c r="D43" s="20" t="str">
        <f>IF($B43="","",IF(VLOOKUP($B43,名簿,3,FALSE)="","",VLOOKUP($B43,名簿,3,FALSE)))</f>
        <v/>
      </c>
      <c r="E43" s="336" t="str">
        <f>IF($B43="","",IF(VLOOKUP($B43,名簿,4,FALSE)="","",VLOOKUP($B43,名簿,4,FALSE)))</f>
        <v/>
      </c>
      <c r="F43" s="336" t="str">
        <f>IF($B43="","",IF(VLOOKUP($B43,名簿,5,FALSE)="","",VLOOKUP($B43,名簿,5,FALSE)))</f>
        <v/>
      </c>
      <c r="G43" s="344" t="str">
        <f>IF(VLOOKUP($A43,記①男,5,FALSE)="","",VLOOKUP($A43,記①男,5,FALSE))</f>
        <v/>
      </c>
      <c r="H43" s="343" t="str">
        <f>IF(VLOOKUP($A43,記①男,6,FALSE)="","",VLOOKUP($A43,記①男,6,FALSE))</f>
        <v/>
      </c>
      <c r="I43" s="344" t="str">
        <f>IF(VLOOKUP($A43,記①男,7,FALSE)="","",VLOOKUP($A43,記①男,7,FALSE))</f>
        <v/>
      </c>
      <c r="J43" s="343" t="str">
        <f>IF(VLOOKUP($A43,記①男,8,FALSE)="","",VLOOKUP($A43,記①男,8,FALSE))</f>
        <v/>
      </c>
      <c r="K43" s="344" t="str">
        <f>IF(VLOOKUP($A43,記①男,9,FALSE)="","",VLOOKUP($A43,記①男,9,FALSE))</f>
        <v/>
      </c>
      <c r="L43" s="343" t="str">
        <f>IF(VLOOKUP($A43,記①男,10,FALSE)="","",VLOOKUP($A43,記①男,10,FALSE))</f>
        <v/>
      </c>
      <c r="M43" s="336" t="str">
        <f>IF($B43="","",IF(VLOOKUP($B43,名簿,7,FALSE)="","",VLOOKUP($B43,名簿,7,FALSE)))</f>
        <v/>
      </c>
      <c r="N43" s="323" t="str">
        <f>IF($B43="","",IF(VLOOKUP($B43,名簿,8,FALSE)="","",VLOOKUP($B43,名簿,8,FALSE)))</f>
        <v/>
      </c>
    </row>
    <row r="44" spans="1:14" ht="22.5" customHeight="1">
      <c r="A44" s="345"/>
      <c r="B44" s="336"/>
      <c r="C44" s="336"/>
      <c r="D44" s="19" t="str">
        <f>IF($B43="","",VLOOKUP($B43,名簿,2,FALSE))</f>
        <v/>
      </c>
      <c r="E44" s="336"/>
      <c r="F44" s="336"/>
      <c r="G44" s="344"/>
      <c r="H44" s="343"/>
      <c r="I44" s="344"/>
      <c r="J44" s="343"/>
      <c r="K44" s="344"/>
      <c r="L44" s="343"/>
      <c r="M44" s="336"/>
      <c r="N44" s="323"/>
    </row>
    <row r="45" spans="1:14" ht="13.5" customHeight="1">
      <c r="A45" s="345">
        <f t="shared" ref="A45" si="16">A43+1</f>
        <v>19</v>
      </c>
      <c r="B45" s="336" t="str">
        <f>IF(VLOOKUP($A45,記①男,2,FALSE)="","",VLOOKUP($A45,記①男,2,FALSE))</f>
        <v/>
      </c>
      <c r="C45" s="336"/>
      <c r="D45" s="20" t="str">
        <f>IF($B45="","",IF(VLOOKUP($B45,名簿,3,FALSE)="","",VLOOKUP($B45,名簿,3,FALSE)))</f>
        <v/>
      </c>
      <c r="E45" s="336" t="str">
        <f>IF($B45="","",IF(VLOOKUP($B45,名簿,4,FALSE)="","",VLOOKUP($B45,名簿,4,FALSE)))</f>
        <v/>
      </c>
      <c r="F45" s="336" t="str">
        <f>IF($B45="","",IF(VLOOKUP($B45,名簿,5,FALSE)="","",VLOOKUP($B45,名簿,5,FALSE)))</f>
        <v/>
      </c>
      <c r="G45" s="344" t="str">
        <f>IF(VLOOKUP($A45,記①男,5,FALSE)="","",VLOOKUP($A45,記①男,5,FALSE))</f>
        <v/>
      </c>
      <c r="H45" s="343" t="str">
        <f>IF(VLOOKUP($A45,記①男,6,FALSE)="","",VLOOKUP($A45,記①男,6,FALSE))</f>
        <v/>
      </c>
      <c r="I45" s="344" t="str">
        <f>IF(VLOOKUP($A45,記①男,7,FALSE)="","",VLOOKUP($A45,記①男,7,FALSE))</f>
        <v/>
      </c>
      <c r="J45" s="343" t="str">
        <f>IF(VLOOKUP($A45,記①男,8,FALSE)="","",VLOOKUP($A45,記①男,8,FALSE))</f>
        <v/>
      </c>
      <c r="K45" s="344" t="str">
        <f>IF(VLOOKUP($A45,記①男,9,FALSE)="","",VLOOKUP($A45,記①男,9,FALSE))</f>
        <v/>
      </c>
      <c r="L45" s="343" t="str">
        <f>IF(VLOOKUP($A45,記①男,10,FALSE)="","",VLOOKUP($A45,記①男,10,FALSE))</f>
        <v/>
      </c>
      <c r="M45" s="336" t="str">
        <f>IF($B45="","",IF(VLOOKUP($B45,名簿,7,FALSE)="","",VLOOKUP($B45,名簿,7,FALSE)))</f>
        <v/>
      </c>
      <c r="N45" s="323" t="str">
        <f>IF($B45="","",IF(VLOOKUP($B45,名簿,8,FALSE)="","",VLOOKUP($B45,名簿,8,FALSE)))</f>
        <v/>
      </c>
    </row>
    <row r="46" spans="1:14" ht="22.5" customHeight="1">
      <c r="A46" s="345"/>
      <c r="B46" s="336"/>
      <c r="C46" s="336"/>
      <c r="D46" s="19" t="str">
        <f>IF($B45="","",VLOOKUP($B45,名簿,2,FALSE))</f>
        <v/>
      </c>
      <c r="E46" s="336"/>
      <c r="F46" s="336"/>
      <c r="G46" s="344"/>
      <c r="H46" s="343"/>
      <c r="I46" s="344"/>
      <c r="J46" s="343"/>
      <c r="K46" s="344"/>
      <c r="L46" s="343"/>
      <c r="M46" s="336"/>
      <c r="N46" s="323"/>
    </row>
    <row r="47" spans="1:14" ht="13.5" customHeight="1" thickBot="1">
      <c r="A47" s="345">
        <f t="shared" ref="A47" si="17">A45+1</f>
        <v>20</v>
      </c>
      <c r="B47" s="324" t="str">
        <f>IF(VLOOKUP($A47,記①男,2,FALSE)="","",VLOOKUP($A47,記①男,2,FALSE))</f>
        <v/>
      </c>
      <c r="C47" s="324"/>
      <c r="D47" s="20" t="str">
        <f>IF($B47="","",IF(VLOOKUP($B47,名簿,3,FALSE)="","",VLOOKUP($B47,名簿,3,FALSE)))</f>
        <v/>
      </c>
      <c r="E47" s="324" t="str">
        <f>IF($B47="","",IF(VLOOKUP($B47,名簿,4,FALSE)="","",VLOOKUP($B47,名簿,4,FALSE)))</f>
        <v/>
      </c>
      <c r="F47" s="324" t="str">
        <f>IF($B47="","",IF(VLOOKUP($B47,名簿,5,FALSE)="","",VLOOKUP($B47,名簿,5,FALSE)))</f>
        <v/>
      </c>
      <c r="G47" s="359" t="str">
        <f>IF(VLOOKUP($A47,記①男,5,FALSE)="","",VLOOKUP($A47,記①男,5,FALSE))</f>
        <v/>
      </c>
      <c r="H47" s="343" t="str">
        <f>IF(VLOOKUP($A47,記①男,6,FALSE)="","",VLOOKUP($A47,記①男,6,FALSE))</f>
        <v/>
      </c>
      <c r="I47" s="359" t="str">
        <f>IF(VLOOKUP($A47,記①男,7,FALSE)="","",VLOOKUP($A47,記①男,7,FALSE))</f>
        <v/>
      </c>
      <c r="J47" s="343" t="str">
        <f>IF(VLOOKUP($A47,記①男,8,FALSE)="","",VLOOKUP($A47,記①男,8,FALSE))</f>
        <v/>
      </c>
      <c r="K47" s="359" t="str">
        <f>IF(VLOOKUP($A47,記①男,9,FALSE)="","",VLOOKUP($A47,記①男,9,FALSE))</f>
        <v/>
      </c>
      <c r="L47" s="343" t="str">
        <f>IF(VLOOKUP($A47,記①男,10,FALSE)="","",VLOOKUP($A47,記①男,10,FALSE))</f>
        <v/>
      </c>
      <c r="M47" s="324" t="str">
        <f>IF($B47="","",IF(VLOOKUP($B47,名簿,7,FALSE)="","",VLOOKUP($B47,名簿,7,FALSE)))</f>
        <v/>
      </c>
      <c r="N47" s="326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25"/>
      <c r="D48" s="21" t="str">
        <f>IF($B47="","",VLOOKUP($B47,名簿,2,FALSE))</f>
        <v/>
      </c>
      <c r="E48" s="325"/>
      <c r="F48" s="325"/>
      <c r="G48" s="360"/>
      <c r="H48" s="358"/>
      <c r="I48" s="360"/>
      <c r="J48" s="358"/>
      <c r="K48" s="360"/>
      <c r="L48" s="358"/>
      <c r="M48" s="325"/>
      <c r="N48" s="327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IF(SUM(記①入力!$F$4,記①入力!$Q$4)=0,"",SUM(記①入力!$F$4,記①入力!$Q$4))</f>
        <v/>
      </c>
      <c r="I50" s="339" t="str">
        <f>IF(H50="","",H50*名簿!$L$7)</f>
        <v/>
      </c>
      <c r="J50" s="341" t="s">
        <v>14</v>
      </c>
      <c r="K50" s="337" t="str">
        <f>IF(SUM(記①入力!$G$4,記①入力!$R$4)=0,"",SUM(記①入力!$G$4,記①入力!$R$4))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記①入力!$A$1</f>
        <v>第１回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IF(VLOOKUP($A62,記①男,2,FALSE)="","",VLOOKUP($A62,記①男,2,FALSE))</f>
        <v/>
      </c>
      <c r="C62" s="346"/>
      <c r="D62" s="18" t="str">
        <f>IF($B62="","",IF(VLOOKUP($B62,名簿,3,FALSE)="","",VLOOKUP($B62,名簿,3,FALSE)))</f>
        <v/>
      </c>
      <c r="E62" s="346" t="str">
        <f>IF($B62="","",IF(VLOOKUP($B62,名簿,4,FALSE)="","",VLOOKUP($B62,名簿,4,FALSE)))</f>
        <v/>
      </c>
      <c r="F62" s="346" t="str">
        <f>IF($B62="","",IF(VLOOKUP($B62,名簿,5,FALSE)="","",VLOOKUP($B62,名簿,5,FALSE)))</f>
        <v/>
      </c>
      <c r="G62" s="362" t="str">
        <f>IF(VLOOKUP($A62,記①男,5,FALSE)="","",VLOOKUP($A62,記①男,5,FALSE))</f>
        <v/>
      </c>
      <c r="H62" s="361" t="str">
        <f>IF(VLOOKUP($A62,記①男,6,FALSE)="","",VLOOKUP($A62,記①男,6,FALSE))</f>
        <v/>
      </c>
      <c r="I62" s="362" t="str">
        <f>IF(VLOOKUP($A62,記①男,7,FALSE)="","",VLOOKUP($A62,記①男,7,FALSE))</f>
        <v/>
      </c>
      <c r="J62" s="361" t="str">
        <f>IF(VLOOKUP($A62,記①男,8,FALSE)="","",VLOOKUP($A62,記①男,8,FALSE))</f>
        <v/>
      </c>
      <c r="K62" s="362" t="str">
        <f>IF(VLOOKUP($A62,記①男,9,FALSE)="","",VLOOKUP($A62,記①男,9,FALSE))</f>
        <v/>
      </c>
      <c r="L62" s="361" t="str">
        <f>IF(VLOOKUP($A62,記①男,10,FALSE)="","",VLOOKUP($A62,記①男,10,FALSE))</f>
        <v/>
      </c>
      <c r="M62" s="346" t="str">
        <f>IF($B62="","",IF(VLOOKUP($B62,名簿,7,FALSE)="","",VLOOKUP($B62,名簿,7,FALSE)))</f>
        <v/>
      </c>
      <c r="N62" s="347" t="str">
        <f>IF($B62="","",IF(VLOOKUP($B62,名簿,8,FALSE)="","",VLOOKUP($B62,名簿,8,FALSE)))</f>
        <v/>
      </c>
    </row>
    <row r="63" spans="1:14" ht="22.5" customHeight="1">
      <c r="A63" s="365"/>
      <c r="B63" s="336"/>
      <c r="C63" s="336"/>
      <c r="D63" s="19" t="str">
        <f>IF($B62="","",VLOOKUP($B62,名簿,2,FALSE))</f>
        <v/>
      </c>
      <c r="E63" s="336"/>
      <c r="F63" s="336"/>
      <c r="G63" s="344"/>
      <c r="H63" s="343"/>
      <c r="I63" s="344"/>
      <c r="J63" s="343"/>
      <c r="K63" s="344"/>
      <c r="L63" s="343"/>
      <c r="M63" s="336"/>
      <c r="N63" s="323"/>
    </row>
    <row r="64" spans="1:14" ht="13.5" customHeight="1">
      <c r="A64" s="345">
        <f>A62+1</f>
        <v>22</v>
      </c>
      <c r="B64" s="336" t="str">
        <f>IF(VLOOKUP($A64,記①男,2,FALSE)="","",VLOOKUP($A64,記①男,2,FALSE))</f>
        <v/>
      </c>
      <c r="C64" s="336"/>
      <c r="D64" s="20" t="str">
        <f>IF($B64="","",IF(VLOOKUP($B64,名簿,3,FALSE)="","",VLOOKUP($B64,名簿,3,FALSE)))</f>
        <v/>
      </c>
      <c r="E64" s="336" t="str">
        <f>IF($B64="","",IF(VLOOKUP($B64,名簿,4,FALSE)="","",VLOOKUP($B64,名簿,4,FALSE)))</f>
        <v/>
      </c>
      <c r="F64" s="336" t="str">
        <f>IF($B64="","",IF(VLOOKUP($B64,名簿,5,FALSE)="","",VLOOKUP($B64,名簿,5,FALSE)))</f>
        <v/>
      </c>
      <c r="G64" s="344" t="str">
        <f>IF(VLOOKUP($A64,記①男,5,FALSE)="","",VLOOKUP($A64,記①男,5,FALSE))</f>
        <v/>
      </c>
      <c r="H64" s="343" t="str">
        <f>IF(VLOOKUP($A64,記①男,6,FALSE)="","",VLOOKUP($A64,記①男,6,FALSE))</f>
        <v/>
      </c>
      <c r="I64" s="344" t="str">
        <f>IF(VLOOKUP($A64,記①男,7,FALSE)="","",VLOOKUP($A64,記①男,7,FALSE))</f>
        <v/>
      </c>
      <c r="J64" s="343" t="str">
        <f>IF(VLOOKUP($A64,記①男,8,FALSE)="","",VLOOKUP($A64,記①男,8,FALSE))</f>
        <v/>
      </c>
      <c r="K64" s="344" t="str">
        <f>IF(VLOOKUP($A64,記①男,9,FALSE)="","",VLOOKUP($A64,記①男,9,FALSE))</f>
        <v/>
      </c>
      <c r="L64" s="343" t="str">
        <f>IF(VLOOKUP($A64,記①男,10,FALSE)="","",VLOOKUP($A64,記①男,10,FALSE))</f>
        <v/>
      </c>
      <c r="M64" s="336" t="str">
        <f>IF($B64="","",IF(VLOOKUP($B64,名簿,7,FALSE)="","",VLOOKUP($B64,名簿,7,FALSE)))</f>
        <v/>
      </c>
      <c r="N64" s="323" t="str">
        <f>IF($B64="","",IF(VLOOKUP($B64,名簿,8,FALSE)="","",VLOOKUP($B64,名簿,8,FALSE)))</f>
        <v/>
      </c>
    </row>
    <row r="65" spans="1:14" ht="21.75" customHeight="1">
      <c r="A65" s="345"/>
      <c r="B65" s="336"/>
      <c r="C65" s="336"/>
      <c r="D65" s="19" t="str">
        <f>IF($B64="","",VLOOKUP($B64,名簿,2,FALSE))</f>
        <v/>
      </c>
      <c r="E65" s="336"/>
      <c r="F65" s="336"/>
      <c r="G65" s="344"/>
      <c r="H65" s="343"/>
      <c r="I65" s="344"/>
      <c r="J65" s="343"/>
      <c r="K65" s="344"/>
      <c r="L65" s="343"/>
      <c r="M65" s="336"/>
      <c r="N65" s="323"/>
    </row>
    <row r="66" spans="1:14" ht="13.5" customHeight="1">
      <c r="A66" s="345">
        <f t="shared" ref="A66" si="18">A64+1</f>
        <v>23</v>
      </c>
      <c r="B66" s="336" t="str">
        <f>IF(VLOOKUP($A66,記①男,2,FALSE)="","",VLOOKUP($A66,記①男,2,FALSE))</f>
        <v/>
      </c>
      <c r="C66" s="336"/>
      <c r="D66" s="20" t="str">
        <f>IF($B66="","",IF(VLOOKUP($B66,名簿,3,FALSE)="","",VLOOKUP($B66,名簿,3,FALSE)))</f>
        <v/>
      </c>
      <c r="E66" s="336" t="str">
        <f>IF($B66="","",IF(VLOOKUP($B66,名簿,4,FALSE)="","",VLOOKUP($B66,名簿,4,FALSE)))</f>
        <v/>
      </c>
      <c r="F66" s="336" t="str">
        <f>IF($B66="","",IF(VLOOKUP($B66,名簿,5,FALSE)="","",VLOOKUP($B66,名簿,5,FALSE)))</f>
        <v/>
      </c>
      <c r="G66" s="344" t="str">
        <f>IF(VLOOKUP($A66,記①男,5,FALSE)="","",VLOOKUP($A66,記①男,5,FALSE))</f>
        <v/>
      </c>
      <c r="H66" s="343" t="str">
        <f>IF(VLOOKUP($A66,記①男,6,FALSE)="","",VLOOKUP($A66,記①男,6,FALSE))</f>
        <v/>
      </c>
      <c r="I66" s="344" t="str">
        <f>IF(VLOOKUP($A66,記①男,7,FALSE)="","",VLOOKUP($A66,記①男,7,FALSE))</f>
        <v/>
      </c>
      <c r="J66" s="343" t="str">
        <f>IF(VLOOKUP($A66,記①男,8,FALSE)="","",VLOOKUP($A66,記①男,8,FALSE))</f>
        <v/>
      </c>
      <c r="K66" s="344" t="str">
        <f>IF(VLOOKUP($A66,記①男,9,FALSE)="","",VLOOKUP($A66,記①男,9,FALSE))</f>
        <v/>
      </c>
      <c r="L66" s="343" t="str">
        <f>IF(VLOOKUP($A66,記①男,10,FALSE)="","",VLOOKUP($A66,記①男,10,FALSE))</f>
        <v/>
      </c>
      <c r="M66" s="336" t="str">
        <f>IF($B66="","",IF(VLOOKUP($B66,名簿,7,FALSE)="","",VLOOKUP($B66,名簿,7,FALSE)))</f>
        <v/>
      </c>
      <c r="N66" s="323" t="str">
        <f>IF($B66="","",IF(VLOOKUP($B66,名簿,8,FALSE)="","",VLOOKUP($B66,名簿,8,FALSE)))</f>
        <v/>
      </c>
    </row>
    <row r="67" spans="1:14" ht="21.75" customHeight="1">
      <c r="A67" s="345"/>
      <c r="B67" s="336"/>
      <c r="C67" s="336"/>
      <c r="D67" s="19" t="str">
        <f>IF($B66="","",VLOOKUP($B66,名簿,2,FALSE))</f>
        <v/>
      </c>
      <c r="E67" s="336"/>
      <c r="F67" s="336"/>
      <c r="G67" s="344"/>
      <c r="H67" s="343"/>
      <c r="I67" s="344"/>
      <c r="J67" s="343"/>
      <c r="K67" s="344"/>
      <c r="L67" s="343"/>
      <c r="M67" s="336"/>
      <c r="N67" s="323"/>
    </row>
    <row r="68" spans="1:14" ht="13.5" customHeight="1">
      <c r="A68" s="345">
        <f t="shared" ref="A68" si="19">A66+1</f>
        <v>24</v>
      </c>
      <c r="B68" s="336" t="str">
        <f>IF(VLOOKUP($A68,記①男,2,FALSE)="","",VLOOKUP($A68,記①男,2,FALSE))</f>
        <v/>
      </c>
      <c r="C68" s="336"/>
      <c r="D68" s="20" t="str">
        <f>IF($B68="","",IF(VLOOKUP($B68,名簿,3,FALSE)="","",VLOOKUP($B68,名簿,3,FALSE)))</f>
        <v/>
      </c>
      <c r="E68" s="336" t="str">
        <f>IF($B68="","",IF(VLOOKUP($B68,名簿,4,FALSE)="","",VLOOKUP($B68,名簿,4,FALSE)))</f>
        <v/>
      </c>
      <c r="F68" s="336" t="str">
        <f>IF($B68="","",IF(VLOOKUP($B68,名簿,5,FALSE)="","",VLOOKUP($B68,名簿,5,FALSE)))</f>
        <v/>
      </c>
      <c r="G68" s="344" t="str">
        <f>IF(VLOOKUP($A68,記①男,5,FALSE)="","",VLOOKUP($A68,記①男,5,FALSE))</f>
        <v/>
      </c>
      <c r="H68" s="343" t="str">
        <f>IF(VLOOKUP($A68,記①男,6,FALSE)="","",VLOOKUP($A68,記①男,6,FALSE))</f>
        <v/>
      </c>
      <c r="I68" s="344" t="str">
        <f>IF(VLOOKUP($A68,記①男,7,FALSE)="","",VLOOKUP($A68,記①男,7,FALSE))</f>
        <v/>
      </c>
      <c r="J68" s="343" t="str">
        <f>IF(VLOOKUP($A68,記①男,8,FALSE)="","",VLOOKUP($A68,記①男,8,FALSE))</f>
        <v/>
      </c>
      <c r="K68" s="344" t="str">
        <f>IF(VLOOKUP($A68,記①男,9,FALSE)="","",VLOOKUP($A68,記①男,9,FALSE))</f>
        <v/>
      </c>
      <c r="L68" s="343" t="str">
        <f>IF(VLOOKUP($A68,記①男,10,FALSE)="","",VLOOKUP($A68,記①男,10,FALSE))</f>
        <v/>
      </c>
      <c r="M68" s="336" t="str">
        <f>IF($B68="","",IF(VLOOKUP($B68,名簿,7,FALSE)="","",VLOOKUP($B68,名簿,7,FALSE)))</f>
        <v/>
      </c>
      <c r="N68" s="323" t="str">
        <f>IF($B68="","",IF(VLOOKUP($B68,名簿,8,FALSE)="","",VLOOKUP($B68,名簿,8,FALSE)))</f>
        <v/>
      </c>
    </row>
    <row r="69" spans="1:14" ht="22.5" customHeight="1">
      <c r="A69" s="345"/>
      <c r="B69" s="336"/>
      <c r="C69" s="336"/>
      <c r="D69" s="19" t="str">
        <f>IF($B68="","",VLOOKUP($B68,名簿,2,FALSE))</f>
        <v/>
      </c>
      <c r="E69" s="336"/>
      <c r="F69" s="336"/>
      <c r="G69" s="344"/>
      <c r="H69" s="343"/>
      <c r="I69" s="344"/>
      <c r="J69" s="343"/>
      <c r="K69" s="344"/>
      <c r="L69" s="343"/>
      <c r="M69" s="336"/>
      <c r="N69" s="323"/>
    </row>
    <row r="70" spans="1:14" ht="13.5" customHeight="1">
      <c r="A70" s="345">
        <f t="shared" ref="A70" si="20">A68+1</f>
        <v>25</v>
      </c>
      <c r="B70" s="336" t="str">
        <f>IF(VLOOKUP($A70,記①男,2,FALSE)="","",VLOOKUP($A70,記①男,2,FALSE))</f>
        <v/>
      </c>
      <c r="C70" s="336"/>
      <c r="D70" s="20" t="str">
        <f>IF($B70="","",IF(VLOOKUP($B70,名簿,3,FALSE)="","",VLOOKUP($B70,名簿,3,FALSE)))</f>
        <v/>
      </c>
      <c r="E70" s="336" t="str">
        <f>IF($B70="","",IF(VLOOKUP($B70,名簿,4,FALSE)="","",VLOOKUP($B70,名簿,4,FALSE)))</f>
        <v/>
      </c>
      <c r="F70" s="336" t="str">
        <f>IF($B70="","",IF(VLOOKUP($B70,名簿,5,FALSE)="","",VLOOKUP($B70,名簿,5,FALSE)))</f>
        <v/>
      </c>
      <c r="G70" s="344" t="str">
        <f>IF(VLOOKUP($A70,記①男,5,FALSE)="","",VLOOKUP($A70,記①男,5,FALSE))</f>
        <v/>
      </c>
      <c r="H70" s="343" t="str">
        <f>IF(VLOOKUP($A70,記①男,6,FALSE)="","",VLOOKUP($A70,記①男,6,FALSE))</f>
        <v/>
      </c>
      <c r="I70" s="344" t="str">
        <f>IF(VLOOKUP($A70,記①男,7,FALSE)="","",VLOOKUP($A70,記①男,7,FALSE))</f>
        <v/>
      </c>
      <c r="J70" s="343" t="str">
        <f>IF(VLOOKUP($A70,記①男,8,FALSE)="","",VLOOKUP($A70,記①男,8,FALSE))</f>
        <v/>
      </c>
      <c r="K70" s="344" t="str">
        <f>IF(VLOOKUP($A70,記①男,9,FALSE)="","",VLOOKUP($A70,記①男,9,FALSE))</f>
        <v/>
      </c>
      <c r="L70" s="343" t="str">
        <f>IF(VLOOKUP($A70,記①男,10,FALSE)="","",VLOOKUP($A70,記①男,10,FALSE))</f>
        <v/>
      </c>
      <c r="M70" s="336" t="str">
        <f>IF($B70="","",IF(VLOOKUP($B70,名簿,7,FALSE)="","",VLOOKUP($B70,名簿,7,FALSE)))</f>
        <v/>
      </c>
      <c r="N70" s="323" t="str">
        <f>IF($B70="","",IF(VLOOKUP($B70,名簿,8,FALSE)="","",VLOOKUP($B70,名簿,8,FALSE)))</f>
        <v/>
      </c>
    </row>
    <row r="71" spans="1:14" ht="22.5" customHeight="1">
      <c r="A71" s="345"/>
      <c r="B71" s="336"/>
      <c r="C71" s="336"/>
      <c r="D71" s="19" t="str">
        <f>IF($B70="","",VLOOKUP($B70,名簿,2,FALSE))</f>
        <v/>
      </c>
      <c r="E71" s="336"/>
      <c r="F71" s="336"/>
      <c r="G71" s="344"/>
      <c r="H71" s="343"/>
      <c r="I71" s="344"/>
      <c r="J71" s="343"/>
      <c r="K71" s="344"/>
      <c r="L71" s="343"/>
      <c r="M71" s="336"/>
      <c r="N71" s="323"/>
    </row>
    <row r="72" spans="1:14" ht="13.5" customHeight="1">
      <c r="A72" s="345">
        <f t="shared" ref="A72" si="21">A70+1</f>
        <v>26</v>
      </c>
      <c r="B72" s="336" t="str">
        <f>IF(VLOOKUP($A72,記①男,2,FALSE)="","",VLOOKUP($A72,記①男,2,FALSE))</f>
        <v/>
      </c>
      <c r="C72" s="336"/>
      <c r="D72" s="20" t="str">
        <f>IF($B72="","",IF(VLOOKUP($B72,名簿,3,FALSE)="","",VLOOKUP($B72,名簿,3,FALSE)))</f>
        <v/>
      </c>
      <c r="E72" s="336" t="str">
        <f>IF($B72="","",IF(VLOOKUP($B72,名簿,4,FALSE)="","",VLOOKUP($B72,名簿,4,FALSE)))</f>
        <v/>
      </c>
      <c r="F72" s="336" t="str">
        <f>IF($B72="","",IF(VLOOKUP($B72,名簿,5,FALSE)="","",VLOOKUP($B72,名簿,5,FALSE)))</f>
        <v/>
      </c>
      <c r="G72" s="344" t="str">
        <f>IF(VLOOKUP($A72,記①男,5,FALSE)="","",VLOOKUP($A72,記①男,5,FALSE))</f>
        <v/>
      </c>
      <c r="H72" s="343" t="str">
        <f>IF(VLOOKUP($A72,記①男,6,FALSE)="","",VLOOKUP($A72,記①男,6,FALSE))</f>
        <v/>
      </c>
      <c r="I72" s="344" t="str">
        <f>IF(VLOOKUP($A72,記①男,7,FALSE)="","",VLOOKUP($A72,記①男,7,FALSE))</f>
        <v/>
      </c>
      <c r="J72" s="343" t="str">
        <f>IF(VLOOKUP($A72,記①男,8,FALSE)="","",VLOOKUP($A72,記①男,8,FALSE))</f>
        <v/>
      </c>
      <c r="K72" s="344" t="str">
        <f>IF(VLOOKUP($A72,記①男,9,FALSE)="","",VLOOKUP($A72,記①男,9,FALSE))</f>
        <v/>
      </c>
      <c r="L72" s="343" t="str">
        <f>IF(VLOOKUP($A72,記①男,10,FALSE)="","",VLOOKUP($A72,記①男,10,FALSE))</f>
        <v/>
      </c>
      <c r="M72" s="336" t="str">
        <f>IF($B72="","",IF(VLOOKUP($B72,名簿,7,FALSE)="","",VLOOKUP($B72,名簿,7,FALSE)))</f>
        <v/>
      </c>
      <c r="N72" s="323" t="str">
        <f>IF($B72="","",IF(VLOOKUP($B72,名簿,8,FALSE)="","",VLOOKUP($B72,名簿,8,FALSE)))</f>
        <v/>
      </c>
    </row>
    <row r="73" spans="1:14" ht="21.75" customHeight="1">
      <c r="A73" s="345"/>
      <c r="B73" s="336"/>
      <c r="C73" s="336"/>
      <c r="D73" s="19" t="str">
        <f>IF($B72="","",VLOOKUP($B72,名簿,2,FALSE))</f>
        <v/>
      </c>
      <c r="E73" s="336"/>
      <c r="F73" s="336"/>
      <c r="G73" s="344"/>
      <c r="H73" s="343"/>
      <c r="I73" s="344"/>
      <c r="J73" s="343"/>
      <c r="K73" s="344"/>
      <c r="L73" s="343"/>
      <c r="M73" s="336"/>
      <c r="N73" s="323"/>
    </row>
    <row r="74" spans="1:14" ht="13.5" customHeight="1">
      <c r="A74" s="345">
        <f t="shared" ref="A74" si="22">A72+1</f>
        <v>27</v>
      </c>
      <c r="B74" s="336" t="str">
        <f>IF(VLOOKUP($A74,記①男,2,FALSE)="","",VLOOKUP($A74,記①男,2,FALSE))</f>
        <v/>
      </c>
      <c r="C74" s="336"/>
      <c r="D74" s="20" t="str">
        <f>IF($B74="","",IF(VLOOKUP($B74,名簿,3,FALSE)="","",VLOOKUP($B74,名簿,3,FALSE)))</f>
        <v/>
      </c>
      <c r="E74" s="336" t="str">
        <f>IF($B74="","",IF(VLOOKUP($B74,名簿,4,FALSE)="","",VLOOKUP($B74,名簿,4,FALSE)))</f>
        <v/>
      </c>
      <c r="F74" s="336" t="str">
        <f>IF($B74="","",IF(VLOOKUP($B74,名簿,5,FALSE)="","",VLOOKUP($B74,名簿,5,FALSE)))</f>
        <v/>
      </c>
      <c r="G74" s="344" t="str">
        <f>IF(VLOOKUP($A74,記①男,5,FALSE)="","",VLOOKUP($A74,記①男,5,FALSE))</f>
        <v/>
      </c>
      <c r="H74" s="343" t="str">
        <f>IF(VLOOKUP($A74,記①男,6,FALSE)="","",VLOOKUP($A74,記①男,6,FALSE))</f>
        <v/>
      </c>
      <c r="I74" s="344" t="str">
        <f>IF(VLOOKUP($A74,記①男,7,FALSE)="","",VLOOKUP($A74,記①男,7,FALSE))</f>
        <v/>
      </c>
      <c r="J74" s="343" t="str">
        <f>IF(VLOOKUP($A74,記①男,8,FALSE)="","",VLOOKUP($A74,記①男,8,FALSE))</f>
        <v/>
      </c>
      <c r="K74" s="344" t="str">
        <f>IF(VLOOKUP($A74,記①男,9,FALSE)="","",VLOOKUP($A74,記①男,9,FALSE))</f>
        <v/>
      </c>
      <c r="L74" s="343" t="str">
        <f>IF(VLOOKUP($A74,記①男,10,FALSE)="","",VLOOKUP($A74,記①男,10,FALSE))</f>
        <v/>
      </c>
      <c r="M74" s="336" t="str">
        <f>IF($B74="","",IF(VLOOKUP($B74,名簿,7,FALSE)="","",VLOOKUP($B74,名簿,7,FALSE)))</f>
        <v/>
      </c>
      <c r="N74" s="323" t="str">
        <f>IF($B74="","",IF(VLOOKUP($B74,名簿,8,FALSE)="","",VLOOKUP($B74,名簿,8,FALSE)))</f>
        <v/>
      </c>
    </row>
    <row r="75" spans="1:14" ht="22.5" customHeight="1">
      <c r="A75" s="345"/>
      <c r="B75" s="336"/>
      <c r="C75" s="336"/>
      <c r="D75" s="19" t="str">
        <f>IF($B74="","",VLOOKUP($B74,名簿,2,FALSE))</f>
        <v/>
      </c>
      <c r="E75" s="336"/>
      <c r="F75" s="336"/>
      <c r="G75" s="344"/>
      <c r="H75" s="343"/>
      <c r="I75" s="344"/>
      <c r="J75" s="343"/>
      <c r="K75" s="344"/>
      <c r="L75" s="343"/>
      <c r="M75" s="336"/>
      <c r="N75" s="323"/>
    </row>
    <row r="76" spans="1:14" ht="13.5" customHeight="1">
      <c r="A76" s="345">
        <f t="shared" ref="A76" si="23">A74+1</f>
        <v>28</v>
      </c>
      <c r="B76" s="336" t="str">
        <f>IF(VLOOKUP($A76,記①男,2,FALSE)="","",VLOOKUP($A76,記①男,2,FALSE))</f>
        <v/>
      </c>
      <c r="C76" s="336"/>
      <c r="D76" s="20" t="str">
        <f>IF($B76="","",IF(VLOOKUP($B76,名簿,3,FALSE)="","",VLOOKUP($B76,名簿,3,FALSE)))</f>
        <v/>
      </c>
      <c r="E76" s="336" t="str">
        <f>IF($B76="","",IF(VLOOKUP($B76,名簿,4,FALSE)="","",VLOOKUP($B76,名簿,4,FALSE)))</f>
        <v/>
      </c>
      <c r="F76" s="336" t="str">
        <f>IF($B76="","",IF(VLOOKUP($B76,名簿,5,FALSE)="","",VLOOKUP($B76,名簿,5,FALSE)))</f>
        <v/>
      </c>
      <c r="G76" s="344" t="str">
        <f>IF(VLOOKUP($A76,記①男,5,FALSE)="","",VLOOKUP($A76,記①男,5,FALSE))</f>
        <v/>
      </c>
      <c r="H76" s="343" t="str">
        <f>IF(VLOOKUP($A76,記①男,6,FALSE)="","",VLOOKUP($A76,記①男,6,FALSE))</f>
        <v/>
      </c>
      <c r="I76" s="344" t="str">
        <f>IF(VLOOKUP($A76,記①男,7,FALSE)="","",VLOOKUP($A76,記①男,7,FALSE))</f>
        <v/>
      </c>
      <c r="J76" s="343" t="str">
        <f>IF(VLOOKUP($A76,記①男,8,FALSE)="","",VLOOKUP($A76,記①男,8,FALSE))</f>
        <v/>
      </c>
      <c r="K76" s="344" t="str">
        <f>IF(VLOOKUP($A76,記①男,9,FALSE)="","",VLOOKUP($A76,記①男,9,FALSE))</f>
        <v/>
      </c>
      <c r="L76" s="343" t="str">
        <f>IF(VLOOKUP($A76,記①男,10,FALSE)="","",VLOOKUP($A76,記①男,10,FALSE))</f>
        <v/>
      </c>
      <c r="M76" s="336" t="str">
        <f>IF($B76="","",IF(VLOOKUP($B76,名簿,7,FALSE)="","",VLOOKUP($B76,名簿,7,FALSE)))</f>
        <v/>
      </c>
      <c r="N76" s="323" t="str">
        <f>IF($B76="","",IF(VLOOKUP($B76,名簿,8,FALSE)="","",VLOOKUP($B76,名簿,8,FALSE)))</f>
        <v/>
      </c>
    </row>
    <row r="77" spans="1:14" ht="22.5" customHeight="1">
      <c r="A77" s="345"/>
      <c r="B77" s="336"/>
      <c r="C77" s="336"/>
      <c r="D77" s="19" t="str">
        <f>IF($B76="","",VLOOKUP($B76,名簿,2,FALSE))</f>
        <v/>
      </c>
      <c r="E77" s="336"/>
      <c r="F77" s="336"/>
      <c r="G77" s="344"/>
      <c r="H77" s="343"/>
      <c r="I77" s="344"/>
      <c r="J77" s="343"/>
      <c r="K77" s="344"/>
      <c r="L77" s="343"/>
      <c r="M77" s="336"/>
      <c r="N77" s="323"/>
    </row>
    <row r="78" spans="1:14" ht="13.5" customHeight="1">
      <c r="A78" s="345">
        <f t="shared" ref="A78" si="24">A76+1</f>
        <v>29</v>
      </c>
      <c r="B78" s="336" t="str">
        <f>IF(VLOOKUP($A78,記①男,2,FALSE)="","",VLOOKUP($A78,記①男,2,FALSE))</f>
        <v/>
      </c>
      <c r="C78" s="336"/>
      <c r="D78" s="20" t="str">
        <f>IF($B78="","",IF(VLOOKUP($B78,名簿,3,FALSE)="","",VLOOKUP($B78,名簿,3,FALSE)))</f>
        <v/>
      </c>
      <c r="E78" s="336" t="str">
        <f>IF($B78="","",IF(VLOOKUP($B78,名簿,4,FALSE)="","",VLOOKUP($B78,名簿,4,FALSE)))</f>
        <v/>
      </c>
      <c r="F78" s="336" t="str">
        <f>IF($B78="","",IF(VLOOKUP($B78,名簿,5,FALSE)="","",VLOOKUP($B78,名簿,5,FALSE)))</f>
        <v/>
      </c>
      <c r="G78" s="344" t="str">
        <f>IF(VLOOKUP($A78,記①男,5,FALSE)="","",VLOOKUP($A78,記①男,5,FALSE))</f>
        <v/>
      </c>
      <c r="H78" s="343" t="str">
        <f>IF(VLOOKUP($A78,記①男,6,FALSE)="","",VLOOKUP($A78,記①男,6,FALSE))</f>
        <v/>
      </c>
      <c r="I78" s="344" t="str">
        <f>IF(VLOOKUP($A78,記①男,7,FALSE)="","",VLOOKUP($A78,記①男,7,FALSE))</f>
        <v/>
      </c>
      <c r="J78" s="343" t="str">
        <f>IF(VLOOKUP($A78,記①男,8,FALSE)="","",VLOOKUP($A78,記①男,8,FALSE))</f>
        <v/>
      </c>
      <c r="K78" s="344" t="str">
        <f>IF(VLOOKUP($A78,記①男,9,FALSE)="","",VLOOKUP($A78,記①男,9,FALSE))</f>
        <v/>
      </c>
      <c r="L78" s="343" t="str">
        <f>IF(VLOOKUP($A78,記①男,10,FALSE)="","",VLOOKUP($A78,記①男,10,FALSE))</f>
        <v/>
      </c>
      <c r="M78" s="336" t="str">
        <f>IF($B78="","",IF(VLOOKUP($B78,名簿,7,FALSE)="","",VLOOKUP($B78,名簿,7,FALSE)))</f>
        <v/>
      </c>
      <c r="N78" s="323" t="str">
        <f>IF($B78="","",IF(VLOOKUP($B78,名簿,8,FALSE)="","",VLOOKUP($B78,名簿,8,FALSE)))</f>
        <v/>
      </c>
    </row>
    <row r="79" spans="1:14" ht="22.5" customHeight="1">
      <c r="A79" s="345"/>
      <c r="B79" s="336"/>
      <c r="C79" s="336"/>
      <c r="D79" s="19" t="str">
        <f>IF($B78="","",VLOOKUP($B78,名簿,2,FALSE))</f>
        <v/>
      </c>
      <c r="E79" s="336"/>
      <c r="F79" s="336"/>
      <c r="G79" s="344"/>
      <c r="H79" s="343"/>
      <c r="I79" s="344"/>
      <c r="J79" s="343"/>
      <c r="K79" s="344"/>
      <c r="L79" s="343"/>
      <c r="M79" s="336"/>
      <c r="N79" s="323"/>
    </row>
    <row r="80" spans="1:14" ht="13.5" customHeight="1">
      <c r="A80" s="345">
        <f t="shared" ref="A80" si="25">A78+1</f>
        <v>30</v>
      </c>
      <c r="B80" s="336" t="str">
        <f>IF(VLOOKUP($A80,記①男,2,FALSE)="","",VLOOKUP($A80,記①男,2,FALSE))</f>
        <v/>
      </c>
      <c r="C80" s="336"/>
      <c r="D80" s="20" t="str">
        <f>IF($B80="","",IF(VLOOKUP($B80,名簿,3,FALSE)="","",VLOOKUP($B80,名簿,3,FALSE)))</f>
        <v/>
      </c>
      <c r="E80" s="336" t="str">
        <f>IF($B80="","",IF(VLOOKUP($B80,名簿,4,FALSE)="","",VLOOKUP($B80,名簿,4,FALSE)))</f>
        <v/>
      </c>
      <c r="F80" s="336" t="str">
        <f>IF($B80="","",IF(VLOOKUP($B80,名簿,5,FALSE)="","",VLOOKUP($B80,名簿,5,FALSE)))</f>
        <v/>
      </c>
      <c r="G80" s="344" t="str">
        <f>IF(VLOOKUP($A80,記①男,5,FALSE)="","",VLOOKUP($A80,記①男,5,FALSE))</f>
        <v/>
      </c>
      <c r="H80" s="343" t="str">
        <f>IF(VLOOKUP($A80,記①男,6,FALSE)="","",VLOOKUP($A80,記①男,6,FALSE))</f>
        <v/>
      </c>
      <c r="I80" s="344" t="str">
        <f>IF(VLOOKUP($A80,記①男,7,FALSE)="","",VLOOKUP($A80,記①男,7,FALSE))</f>
        <v/>
      </c>
      <c r="J80" s="343" t="str">
        <f>IF(VLOOKUP($A80,記①男,8,FALSE)="","",VLOOKUP($A80,記①男,8,FALSE))</f>
        <v/>
      </c>
      <c r="K80" s="344" t="str">
        <f>IF(VLOOKUP($A80,記①男,9,FALSE)="","",VLOOKUP($A80,記①男,9,FALSE))</f>
        <v/>
      </c>
      <c r="L80" s="343" t="str">
        <f>IF(VLOOKUP($A80,記①男,10,FALSE)="","",VLOOKUP($A80,記①男,10,FALSE))</f>
        <v/>
      </c>
      <c r="M80" s="336" t="str">
        <f>IF($B80="","",IF(VLOOKUP($B80,名簿,7,FALSE)="","",VLOOKUP($B80,名簿,7,FALSE)))</f>
        <v/>
      </c>
      <c r="N80" s="323" t="str">
        <f>IF($B80="","",IF(VLOOKUP($B80,名簿,8,FALSE)="","",VLOOKUP($B80,名簿,8,FALSE)))</f>
        <v/>
      </c>
    </row>
    <row r="81" spans="1:14" ht="22.5" customHeight="1">
      <c r="A81" s="345"/>
      <c r="B81" s="336"/>
      <c r="C81" s="336"/>
      <c r="D81" s="19" t="str">
        <f>IF($B80="","",VLOOKUP($B80,名簿,2,FALSE))</f>
        <v/>
      </c>
      <c r="E81" s="336"/>
      <c r="F81" s="336"/>
      <c r="G81" s="344"/>
      <c r="H81" s="343"/>
      <c r="I81" s="344"/>
      <c r="J81" s="343"/>
      <c r="K81" s="344"/>
      <c r="L81" s="343"/>
      <c r="M81" s="336"/>
      <c r="N81" s="323"/>
    </row>
    <row r="82" spans="1:14" ht="13.5" customHeight="1">
      <c r="A82" s="345">
        <f t="shared" ref="A82" si="26">A80+1</f>
        <v>31</v>
      </c>
      <c r="B82" s="336" t="str">
        <f>IF(VLOOKUP($A82,記①男,2,FALSE)="","",VLOOKUP($A82,記①男,2,FALSE))</f>
        <v/>
      </c>
      <c r="C82" s="336"/>
      <c r="D82" s="20" t="str">
        <f>IF($B82="","",IF(VLOOKUP($B82,名簿,3,FALSE)="","",VLOOKUP($B82,名簿,3,FALSE)))</f>
        <v/>
      </c>
      <c r="E82" s="336" t="str">
        <f>IF($B82="","",IF(VLOOKUP($B82,名簿,4,FALSE)="","",VLOOKUP($B82,名簿,4,FALSE)))</f>
        <v/>
      </c>
      <c r="F82" s="336" t="str">
        <f>IF($B82="","",IF(VLOOKUP($B82,名簿,5,FALSE)="","",VLOOKUP($B82,名簿,5,FALSE)))</f>
        <v/>
      </c>
      <c r="G82" s="344" t="str">
        <f>IF(VLOOKUP($A82,記①男,5,FALSE)="","",VLOOKUP($A82,記①男,5,FALSE))</f>
        <v/>
      </c>
      <c r="H82" s="343" t="str">
        <f>IF(VLOOKUP($A82,記①男,6,FALSE)="","",VLOOKUP($A82,記①男,6,FALSE))</f>
        <v/>
      </c>
      <c r="I82" s="344" t="str">
        <f>IF(VLOOKUP($A82,記①男,7,FALSE)="","",VLOOKUP($A82,記①男,7,FALSE))</f>
        <v/>
      </c>
      <c r="J82" s="343" t="str">
        <f>IF(VLOOKUP($A82,記①男,8,FALSE)="","",VLOOKUP($A82,記①男,8,FALSE))</f>
        <v/>
      </c>
      <c r="K82" s="344" t="str">
        <f>IF(VLOOKUP($A82,記①男,9,FALSE)="","",VLOOKUP($A82,記①男,9,FALSE))</f>
        <v/>
      </c>
      <c r="L82" s="343" t="str">
        <f>IF(VLOOKUP($A82,記①男,10,FALSE)="","",VLOOKUP($A82,記①男,10,FALSE))</f>
        <v/>
      </c>
      <c r="M82" s="336" t="str">
        <f>IF($B82="","",IF(VLOOKUP($B82,名簿,7,FALSE)="","",VLOOKUP($B82,名簿,7,FALSE)))</f>
        <v/>
      </c>
      <c r="N82" s="323" t="str">
        <f>IF($B82="","",IF(VLOOKUP($B82,名簿,8,FALSE)="","",VLOOKUP($B82,名簿,8,FALSE)))</f>
        <v/>
      </c>
    </row>
    <row r="83" spans="1:14" ht="22.5" customHeight="1">
      <c r="A83" s="345"/>
      <c r="B83" s="336"/>
      <c r="C83" s="336"/>
      <c r="D83" s="19" t="str">
        <f>IF($B82="","",VLOOKUP($B82,名簿,2,FALSE))</f>
        <v/>
      </c>
      <c r="E83" s="336"/>
      <c r="F83" s="336"/>
      <c r="G83" s="344"/>
      <c r="H83" s="343"/>
      <c r="I83" s="344"/>
      <c r="J83" s="343"/>
      <c r="K83" s="344"/>
      <c r="L83" s="343"/>
      <c r="M83" s="336"/>
      <c r="N83" s="323"/>
    </row>
    <row r="84" spans="1:14" ht="13.5" customHeight="1">
      <c r="A84" s="345">
        <f t="shared" ref="A84" si="27">A82+1</f>
        <v>32</v>
      </c>
      <c r="B84" s="336" t="str">
        <f>IF(VLOOKUP($A84,記①男,2,FALSE)="","",VLOOKUP($A84,記①男,2,FALSE))</f>
        <v/>
      </c>
      <c r="C84" s="336"/>
      <c r="D84" s="20" t="str">
        <f>IF($B84="","",IF(VLOOKUP($B84,名簿,3,FALSE)="","",VLOOKUP($B84,名簿,3,FALSE)))</f>
        <v/>
      </c>
      <c r="E84" s="336" t="str">
        <f>IF($B84="","",IF(VLOOKUP($B84,名簿,4,FALSE)="","",VLOOKUP($B84,名簿,4,FALSE)))</f>
        <v/>
      </c>
      <c r="F84" s="336" t="str">
        <f>IF($B84="","",IF(VLOOKUP($B84,名簿,5,FALSE)="","",VLOOKUP($B84,名簿,5,FALSE)))</f>
        <v/>
      </c>
      <c r="G84" s="344" t="str">
        <f>IF(VLOOKUP($A84,記①男,5,FALSE)="","",VLOOKUP($A84,記①男,5,FALSE))</f>
        <v/>
      </c>
      <c r="H84" s="343" t="str">
        <f>IF(VLOOKUP($A84,記①男,6,FALSE)="","",VLOOKUP($A84,記①男,6,FALSE))</f>
        <v/>
      </c>
      <c r="I84" s="344" t="str">
        <f>IF(VLOOKUP($A84,記①男,7,FALSE)="","",VLOOKUP($A84,記①男,7,FALSE))</f>
        <v/>
      </c>
      <c r="J84" s="343" t="str">
        <f>IF(VLOOKUP($A84,記①男,8,FALSE)="","",VLOOKUP($A84,記①男,8,FALSE))</f>
        <v/>
      </c>
      <c r="K84" s="344" t="str">
        <f>IF(VLOOKUP($A84,記①男,9,FALSE)="","",VLOOKUP($A84,記①男,9,FALSE))</f>
        <v/>
      </c>
      <c r="L84" s="343" t="str">
        <f>IF(VLOOKUP($A84,記①男,10,FALSE)="","",VLOOKUP($A84,記①男,10,FALSE))</f>
        <v/>
      </c>
      <c r="M84" s="336" t="str">
        <f>IF($B84="","",IF(VLOOKUP($B84,名簿,7,FALSE)="","",VLOOKUP($B84,名簿,7,FALSE)))</f>
        <v/>
      </c>
      <c r="N84" s="323" t="str">
        <f>IF($B84="","",IF(VLOOKUP($B84,名簿,8,FALSE)="","",VLOOKUP($B84,名簿,8,FALSE)))</f>
        <v/>
      </c>
    </row>
    <row r="85" spans="1:14" ht="21.75" customHeight="1">
      <c r="A85" s="345"/>
      <c r="B85" s="336"/>
      <c r="C85" s="336"/>
      <c r="D85" s="19" t="str">
        <f>IF($B84="","",VLOOKUP($B84,名簿,2,FALSE))</f>
        <v/>
      </c>
      <c r="E85" s="336"/>
      <c r="F85" s="336"/>
      <c r="G85" s="344"/>
      <c r="H85" s="343"/>
      <c r="I85" s="344"/>
      <c r="J85" s="343"/>
      <c r="K85" s="344"/>
      <c r="L85" s="343"/>
      <c r="M85" s="336"/>
      <c r="N85" s="323"/>
    </row>
    <row r="86" spans="1:14" ht="13.5" customHeight="1">
      <c r="A86" s="345">
        <f t="shared" ref="A86" si="28">A84+1</f>
        <v>33</v>
      </c>
      <c r="B86" s="336" t="str">
        <f>IF(VLOOKUP($A86,記①男,2,FALSE)="","",VLOOKUP($A86,記①男,2,FALSE))</f>
        <v/>
      </c>
      <c r="C86" s="336"/>
      <c r="D86" s="20" t="str">
        <f>IF($B86="","",IF(VLOOKUP($B86,名簿,3,FALSE)="","",VLOOKUP($B86,名簿,3,FALSE)))</f>
        <v/>
      </c>
      <c r="E86" s="336" t="str">
        <f>IF($B86="","",IF(VLOOKUP($B86,名簿,4,FALSE)="","",VLOOKUP($B86,名簿,4,FALSE)))</f>
        <v/>
      </c>
      <c r="F86" s="336" t="str">
        <f>IF($B86="","",IF(VLOOKUP($B86,名簿,5,FALSE)="","",VLOOKUP($B86,名簿,5,FALSE)))</f>
        <v/>
      </c>
      <c r="G86" s="344" t="str">
        <f>IF(VLOOKUP($A86,記①男,5,FALSE)="","",VLOOKUP($A86,記①男,5,FALSE))</f>
        <v/>
      </c>
      <c r="H86" s="343" t="str">
        <f>IF(VLOOKUP($A86,記①男,6,FALSE)="","",VLOOKUP($A86,記①男,6,FALSE))</f>
        <v/>
      </c>
      <c r="I86" s="344" t="str">
        <f>IF(VLOOKUP($A86,記①男,7,FALSE)="","",VLOOKUP($A86,記①男,7,FALSE))</f>
        <v/>
      </c>
      <c r="J86" s="343" t="str">
        <f>IF(VLOOKUP($A86,記①男,8,FALSE)="","",VLOOKUP($A86,記①男,8,FALSE))</f>
        <v/>
      </c>
      <c r="K86" s="344" t="str">
        <f>IF(VLOOKUP($A86,記①男,9,FALSE)="","",VLOOKUP($A86,記①男,9,FALSE))</f>
        <v/>
      </c>
      <c r="L86" s="343" t="str">
        <f>IF(VLOOKUP($A86,記①男,10,FALSE)="","",VLOOKUP($A86,記①男,10,FALSE))</f>
        <v/>
      </c>
      <c r="M86" s="336" t="str">
        <f>IF($B86="","",IF(VLOOKUP($B86,名簿,7,FALSE)="","",VLOOKUP($B86,名簿,7,FALSE)))</f>
        <v/>
      </c>
      <c r="N86" s="323" t="str">
        <f>IF($B86="","",IF(VLOOKUP($B86,名簿,8,FALSE)="","",VLOOKUP($B86,名簿,8,FALSE)))</f>
        <v/>
      </c>
    </row>
    <row r="87" spans="1:14" ht="21.75" customHeight="1">
      <c r="A87" s="345"/>
      <c r="B87" s="336"/>
      <c r="C87" s="336"/>
      <c r="D87" s="19" t="str">
        <f>IF($B86="","",VLOOKUP($B86,名簿,2,FALSE))</f>
        <v/>
      </c>
      <c r="E87" s="336"/>
      <c r="F87" s="336"/>
      <c r="G87" s="344"/>
      <c r="H87" s="343"/>
      <c r="I87" s="344"/>
      <c r="J87" s="343"/>
      <c r="K87" s="344"/>
      <c r="L87" s="343"/>
      <c r="M87" s="336"/>
      <c r="N87" s="323"/>
    </row>
    <row r="88" spans="1:14" ht="13.5" customHeight="1">
      <c r="A88" s="345">
        <f t="shared" ref="A88" si="29">A86+1</f>
        <v>34</v>
      </c>
      <c r="B88" s="336" t="str">
        <f>IF(VLOOKUP($A88,記①男,2,FALSE)="","",VLOOKUP($A88,記①男,2,FALSE))</f>
        <v/>
      </c>
      <c r="C88" s="336"/>
      <c r="D88" s="20" t="str">
        <f>IF($B88="","",IF(VLOOKUP($B88,名簿,3,FALSE)="","",VLOOKUP($B88,名簿,3,FALSE)))</f>
        <v/>
      </c>
      <c r="E88" s="336" t="str">
        <f>IF($B88="","",IF(VLOOKUP($B88,名簿,4,FALSE)="","",VLOOKUP($B88,名簿,4,FALSE)))</f>
        <v/>
      </c>
      <c r="F88" s="336" t="str">
        <f>IF($B88="","",IF(VLOOKUP($B88,名簿,5,FALSE)="","",VLOOKUP($B88,名簿,5,FALSE)))</f>
        <v/>
      </c>
      <c r="G88" s="344" t="str">
        <f>IF(VLOOKUP($A88,記①男,5,FALSE)="","",VLOOKUP($A88,記①男,5,FALSE))</f>
        <v/>
      </c>
      <c r="H88" s="343" t="str">
        <f>IF(VLOOKUP($A88,記①男,6,FALSE)="","",VLOOKUP($A88,記①男,6,FALSE))</f>
        <v/>
      </c>
      <c r="I88" s="344" t="str">
        <f>IF(VLOOKUP($A88,記①男,7,FALSE)="","",VLOOKUP($A88,記①男,7,FALSE))</f>
        <v/>
      </c>
      <c r="J88" s="343" t="str">
        <f>IF(VLOOKUP($A88,記①男,8,FALSE)="","",VLOOKUP($A88,記①男,8,FALSE))</f>
        <v/>
      </c>
      <c r="K88" s="344" t="str">
        <f>IF(VLOOKUP($A88,記①男,9,FALSE)="","",VLOOKUP($A88,記①男,9,FALSE))</f>
        <v/>
      </c>
      <c r="L88" s="343" t="str">
        <f>IF(VLOOKUP($A88,記①男,10,FALSE)="","",VLOOKUP($A88,記①男,10,FALSE))</f>
        <v/>
      </c>
      <c r="M88" s="336" t="str">
        <f>IF($B88="","",IF(VLOOKUP($B88,名簿,7,FALSE)="","",VLOOKUP($B88,名簿,7,FALSE)))</f>
        <v/>
      </c>
      <c r="N88" s="323" t="str">
        <f>IF($B88="","",IF(VLOOKUP($B88,名簿,8,FALSE)="","",VLOOKUP($B88,名簿,8,FALSE)))</f>
        <v/>
      </c>
    </row>
    <row r="89" spans="1:14" ht="22.5" customHeight="1">
      <c r="A89" s="345"/>
      <c r="B89" s="336"/>
      <c r="C89" s="336"/>
      <c r="D89" s="19" t="str">
        <f>IF($B88="","",VLOOKUP($B88,名簿,2,FALSE))</f>
        <v/>
      </c>
      <c r="E89" s="336"/>
      <c r="F89" s="336"/>
      <c r="G89" s="344"/>
      <c r="H89" s="343"/>
      <c r="I89" s="344"/>
      <c r="J89" s="343"/>
      <c r="K89" s="344"/>
      <c r="L89" s="343"/>
      <c r="M89" s="336"/>
      <c r="N89" s="323"/>
    </row>
    <row r="90" spans="1:14" ht="13.5" customHeight="1">
      <c r="A90" s="345">
        <f t="shared" ref="A90" si="30">A88+1</f>
        <v>35</v>
      </c>
      <c r="B90" s="336" t="str">
        <f>IF(VLOOKUP($A90,記①男,2,FALSE)="","",VLOOKUP($A90,記①男,2,FALSE))</f>
        <v/>
      </c>
      <c r="C90" s="336"/>
      <c r="D90" s="20" t="str">
        <f>IF($B90="","",IF(VLOOKUP($B90,名簿,3,FALSE)="","",VLOOKUP($B90,名簿,3,FALSE)))</f>
        <v/>
      </c>
      <c r="E90" s="336" t="str">
        <f>IF($B90="","",IF(VLOOKUP($B90,名簿,4,FALSE)="","",VLOOKUP($B90,名簿,4,FALSE)))</f>
        <v/>
      </c>
      <c r="F90" s="336" t="str">
        <f>IF($B90="","",IF(VLOOKUP($B90,名簿,5,FALSE)="","",VLOOKUP($B90,名簿,5,FALSE)))</f>
        <v/>
      </c>
      <c r="G90" s="344" t="str">
        <f>IF(VLOOKUP($A90,記①男,5,FALSE)="","",VLOOKUP($A90,記①男,5,FALSE))</f>
        <v/>
      </c>
      <c r="H90" s="343" t="str">
        <f>IF(VLOOKUP($A90,記①男,6,FALSE)="","",VLOOKUP($A90,記①男,6,FALSE))</f>
        <v/>
      </c>
      <c r="I90" s="344" t="str">
        <f>IF(VLOOKUP($A90,記①男,7,FALSE)="","",VLOOKUP($A90,記①男,7,FALSE))</f>
        <v/>
      </c>
      <c r="J90" s="343" t="str">
        <f>IF(VLOOKUP($A90,記①男,8,FALSE)="","",VLOOKUP($A90,記①男,8,FALSE))</f>
        <v/>
      </c>
      <c r="K90" s="344" t="str">
        <f>IF(VLOOKUP($A90,記①男,9,FALSE)="","",VLOOKUP($A90,記①男,9,FALSE))</f>
        <v/>
      </c>
      <c r="L90" s="343" t="str">
        <f>IF(VLOOKUP($A90,記①男,10,FALSE)="","",VLOOKUP($A90,記①男,10,FALSE))</f>
        <v/>
      </c>
      <c r="M90" s="336" t="str">
        <f>IF($B90="","",IF(VLOOKUP($B90,名簿,7,FALSE)="","",VLOOKUP($B90,名簿,7,FALSE)))</f>
        <v/>
      </c>
      <c r="N90" s="323" t="str">
        <f>IF($B90="","",IF(VLOOKUP($B90,名簿,8,FALSE)="","",VLOOKUP($B90,名簿,8,FALSE)))</f>
        <v/>
      </c>
    </row>
    <row r="91" spans="1:14" ht="22.5" customHeight="1">
      <c r="A91" s="345"/>
      <c r="B91" s="336"/>
      <c r="C91" s="336"/>
      <c r="D91" s="19" t="str">
        <f>IF($B90="","",VLOOKUP($B90,名簿,2,FALSE))</f>
        <v/>
      </c>
      <c r="E91" s="336"/>
      <c r="F91" s="336"/>
      <c r="G91" s="344"/>
      <c r="H91" s="343"/>
      <c r="I91" s="344"/>
      <c r="J91" s="343"/>
      <c r="K91" s="344"/>
      <c r="L91" s="343"/>
      <c r="M91" s="336"/>
      <c r="N91" s="323"/>
    </row>
    <row r="92" spans="1:14" ht="13.5" customHeight="1">
      <c r="A92" s="345">
        <f t="shared" ref="A92" si="31">A90+1</f>
        <v>36</v>
      </c>
      <c r="B92" s="336" t="str">
        <f>IF(VLOOKUP($A92,記①男,2,FALSE)="","",VLOOKUP($A92,記①男,2,FALSE))</f>
        <v/>
      </c>
      <c r="C92" s="336"/>
      <c r="D92" s="20" t="str">
        <f>IF($B92="","",IF(VLOOKUP($B92,名簿,3,FALSE)="","",VLOOKUP($B92,名簿,3,FALSE)))</f>
        <v/>
      </c>
      <c r="E92" s="336" t="str">
        <f>IF($B92="","",IF(VLOOKUP($B92,名簿,4,FALSE)="","",VLOOKUP($B92,名簿,4,FALSE)))</f>
        <v/>
      </c>
      <c r="F92" s="336" t="str">
        <f>IF($B92="","",IF(VLOOKUP($B92,名簿,5,FALSE)="","",VLOOKUP($B92,名簿,5,FALSE)))</f>
        <v/>
      </c>
      <c r="G92" s="344" t="str">
        <f>IF(VLOOKUP($A92,記①男,5,FALSE)="","",VLOOKUP($A92,記①男,5,FALSE))</f>
        <v/>
      </c>
      <c r="H92" s="343" t="str">
        <f>IF(VLOOKUP($A92,記①男,6,FALSE)="","",VLOOKUP($A92,記①男,6,FALSE))</f>
        <v/>
      </c>
      <c r="I92" s="344" t="str">
        <f>IF(VLOOKUP($A92,記①男,7,FALSE)="","",VLOOKUP($A92,記①男,7,FALSE))</f>
        <v/>
      </c>
      <c r="J92" s="343" t="str">
        <f>IF(VLOOKUP($A92,記①男,8,FALSE)="","",VLOOKUP($A92,記①男,8,FALSE))</f>
        <v/>
      </c>
      <c r="K92" s="344" t="str">
        <f>IF(VLOOKUP($A92,記①男,9,FALSE)="","",VLOOKUP($A92,記①男,9,FALSE))</f>
        <v/>
      </c>
      <c r="L92" s="343" t="str">
        <f>IF(VLOOKUP($A92,記①男,10,FALSE)="","",VLOOKUP($A92,記①男,10,FALSE))</f>
        <v/>
      </c>
      <c r="M92" s="336" t="str">
        <f>IF($B92="","",IF(VLOOKUP($B92,名簿,7,FALSE)="","",VLOOKUP($B92,名簿,7,FALSE)))</f>
        <v/>
      </c>
      <c r="N92" s="323" t="str">
        <f>IF($B92="","",IF(VLOOKUP($B92,名簿,8,FALSE)="","",VLOOKUP($B92,名簿,8,FALSE)))</f>
        <v/>
      </c>
    </row>
    <row r="93" spans="1:14" ht="22.5" customHeight="1">
      <c r="A93" s="345"/>
      <c r="B93" s="336"/>
      <c r="C93" s="336"/>
      <c r="D93" s="19" t="str">
        <f>IF($B92="","",VLOOKUP($B92,名簿,2,FALSE))</f>
        <v/>
      </c>
      <c r="E93" s="336"/>
      <c r="F93" s="336"/>
      <c r="G93" s="344"/>
      <c r="H93" s="343"/>
      <c r="I93" s="344"/>
      <c r="J93" s="343"/>
      <c r="K93" s="344"/>
      <c r="L93" s="343"/>
      <c r="M93" s="336"/>
      <c r="N93" s="323"/>
    </row>
    <row r="94" spans="1:14" ht="13.5" customHeight="1">
      <c r="A94" s="345">
        <f t="shared" ref="A94" si="32">A92+1</f>
        <v>37</v>
      </c>
      <c r="B94" s="336" t="str">
        <f>IF(VLOOKUP($A94,記①男,2,FALSE)="","",VLOOKUP($A94,記①男,2,FALSE))</f>
        <v/>
      </c>
      <c r="C94" s="336"/>
      <c r="D94" s="20" t="str">
        <f>IF($B94="","",IF(VLOOKUP($B94,名簿,3,FALSE)="","",VLOOKUP($B94,名簿,3,FALSE)))</f>
        <v/>
      </c>
      <c r="E94" s="336" t="str">
        <f>IF($B94="","",IF(VLOOKUP($B94,名簿,4,FALSE)="","",VLOOKUP($B94,名簿,4,FALSE)))</f>
        <v/>
      </c>
      <c r="F94" s="336" t="str">
        <f>IF($B94="","",IF(VLOOKUP($B94,名簿,5,FALSE)="","",VLOOKUP($B94,名簿,5,FALSE)))</f>
        <v/>
      </c>
      <c r="G94" s="344" t="str">
        <f>IF(VLOOKUP($A94,記①男,5,FALSE)="","",VLOOKUP($A94,記①男,5,FALSE))</f>
        <v/>
      </c>
      <c r="H94" s="343" t="str">
        <f>IF(VLOOKUP($A94,記①男,6,FALSE)="","",VLOOKUP($A94,記①男,6,FALSE))</f>
        <v/>
      </c>
      <c r="I94" s="344" t="str">
        <f>IF(VLOOKUP($A94,記①男,7,FALSE)="","",VLOOKUP($A94,記①男,7,FALSE))</f>
        <v/>
      </c>
      <c r="J94" s="343" t="str">
        <f>IF(VLOOKUP($A94,記①男,8,FALSE)="","",VLOOKUP($A94,記①男,8,FALSE))</f>
        <v/>
      </c>
      <c r="K94" s="344" t="str">
        <f>IF(VLOOKUP($A94,記①男,9,FALSE)="","",VLOOKUP($A94,記①男,9,FALSE))</f>
        <v/>
      </c>
      <c r="L94" s="343" t="str">
        <f>IF(VLOOKUP($A94,記①男,10,FALSE)="","",VLOOKUP($A94,記①男,10,FALSE))</f>
        <v/>
      </c>
      <c r="M94" s="336" t="str">
        <f>IF($B94="","",IF(VLOOKUP($B94,名簿,7,FALSE)="","",VLOOKUP($B94,名簿,7,FALSE)))</f>
        <v/>
      </c>
      <c r="N94" s="323" t="str">
        <f>IF($B94="","",IF(VLOOKUP($B94,名簿,8,FALSE)="","",VLOOKUP($B94,名簿,8,FALSE)))</f>
        <v/>
      </c>
    </row>
    <row r="95" spans="1:14" ht="22.5" customHeight="1">
      <c r="A95" s="345"/>
      <c r="B95" s="336"/>
      <c r="C95" s="336"/>
      <c r="D95" s="19" t="str">
        <f>IF($B94="","",VLOOKUP($B94,名簿,2,FALSE))</f>
        <v/>
      </c>
      <c r="E95" s="336"/>
      <c r="F95" s="336"/>
      <c r="G95" s="344"/>
      <c r="H95" s="343"/>
      <c r="I95" s="344"/>
      <c r="J95" s="343"/>
      <c r="K95" s="344"/>
      <c r="L95" s="343"/>
      <c r="M95" s="336"/>
      <c r="N95" s="323"/>
    </row>
    <row r="96" spans="1:14" ht="13.5" customHeight="1">
      <c r="A96" s="345">
        <f t="shared" ref="A96" si="33">A94+1</f>
        <v>38</v>
      </c>
      <c r="B96" s="336" t="str">
        <f>IF(VLOOKUP($A96,記①男,2,FALSE)="","",VLOOKUP($A96,記①男,2,FALSE))</f>
        <v/>
      </c>
      <c r="C96" s="336"/>
      <c r="D96" s="20" t="str">
        <f>IF($B96="","",IF(VLOOKUP($B96,名簿,3,FALSE)="","",VLOOKUP($B96,名簿,3,FALSE)))</f>
        <v/>
      </c>
      <c r="E96" s="336" t="str">
        <f>IF($B96="","",IF(VLOOKUP($B96,名簿,4,FALSE)="","",VLOOKUP($B96,名簿,4,FALSE)))</f>
        <v/>
      </c>
      <c r="F96" s="336" t="str">
        <f>IF($B96="","",IF(VLOOKUP($B96,名簿,5,FALSE)="","",VLOOKUP($B96,名簿,5,FALSE)))</f>
        <v/>
      </c>
      <c r="G96" s="344" t="str">
        <f>IF(VLOOKUP($A96,記①男,5,FALSE)="","",VLOOKUP($A96,記①男,5,FALSE))</f>
        <v/>
      </c>
      <c r="H96" s="343" t="str">
        <f>IF(VLOOKUP($A96,記①男,6,FALSE)="","",VLOOKUP($A96,記①男,6,FALSE))</f>
        <v/>
      </c>
      <c r="I96" s="344" t="str">
        <f>IF(VLOOKUP($A96,記①男,7,FALSE)="","",VLOOKUP($A96,記①男,7,FALSE))</f>
        <v/>
      </c>
      <c r="J96" s="343" t="str">
        <f>IF(VLOOKUP($A96,記①男,8,FALSE)="","",VLOOKUP($A96,記①男,8,FALSE))</f>
        <v/>
      </c>
      <c r="K96" s="344" t="str">
        <f>IF(VLOOKUP($A96,記①男,9,FALSE)="","",VLOOKUP($A96,記①男,9,FALSE))</f>
        <v/>
      </c>
      <c r="L96" s="343" t="str">
        <f>IF(VLOOKUP($A96,記①男,10,FALSE)="","",VLOOKUP($A96,記①男,10,FALSE))</f>
        <v/>
      </c>
      <c r="M96" s="336" t="str">
        <f>IF($B96="","",IF(VLOOKUP($B96,名簿,7,FALSE)="","",VLOOKUP($B96,名簿,7,FALSE)))</f>
        <v/>
      </c>
      <c r="N96" s="323" t="str">
        <f>IF($B96="","",IF(VLOOKUP($B96,名簿,8,FALSE)="","",VLOOKUP($B96,名簿,8,FALSE)))</f>
        <v/>
      </c>
    </row>
    <row r="97" spans="1:14" ht="22.5" customHeight="1">
      <c r="A97" s="345"/>
      <c r="B97" s="336"/>
      <c r="C97" s="336"/>
      <c r="D97" s="19" t="str">
        <f>IF($B96="","",VLOOKUP($B96,名簿,2,FALSE))</f>
        <v/>
      </c>
      <c r="E97" s="336"/>
      <c r="F97" s="336"/>
      <c r="G97" s="344"/>
      <c r="H97" s="343"/>
      <c r="I97" s="344"/>
      <c r="J97" s="343"/>
      <c r="K97" s="344"/>
      <c r="L97" s="343"/>
      <c r="M97" s="336"/>
      <c r="N97" s="323"/>
    </row>
    <row r="98" spans="1:14" ht="13.5" customHeight="1">
      <c r="A98" s="345">
        <f t="shared" ref="A98" si="34">A96+1</f>
        <v>39</v>
      </c>
      <c r="B98" s="336" t="str">
        <f>IF(VLOOKUP($A98,記①男,2,FALSE)="","",VLOOKUP($A98,記①男,2,FALSE))</f>
        <v/>
      </c>
      <c r="C98" s="336"/>
      <c r="D98" s="20" t="str">
        <f>IF($B98="","",IF(VLOOKUP($B98,名簿,3,FALSE)="","",VLOOKUP($B98,名簿,3,FALSE)))</f>
        <v/>
      </c>
      <c r="E98" s="336" t="str">
        <f>IF($B98="","",IF(VLOOKUP($B98,名簿,4,FALSE)="","",VLOOKUP($B98,名簿,4,FALSE)))</f>
        <v/>
      </c>
      <c r="F98" s="336" t="str">
        <f>IF($B98="","",IF(VLOOKUP($B98,名簿,5,FALSE)="","",VLOOKUP($B98,名簿,5,FALSE)))</f>
        <v/>
      </c>
      <c r="G98" s="344" t="str">
        <f>IF(VLOOKUP($A98,記①男,5,FALSE)="","",VLOOKUP($A98,記①男,5,FALSE))</f>
        <v/>
      </c>
      <c r="H98" s="343" t="str">
        <f>IF(VLOOKUP($A98,記①男,6,FALSE)="","",VLOOKUP($A98,記①男,6,FALSE))</f>
        <v/>
      </c>
      <c r="I98" s="344" t="str">
        <f>IF(VLOOKUP($A98,記①男,7,FALSE)="","",VLOOKUP($A98,記①男,7,FALSE))</f>
        <v/>
      </c>
      <c r="J98" s="343" t="str">
        <f>IF(VLOOKUP($A98,記①男,8,FALSE)="","",VLOOKUP($A98,記①男,8,FALSE))</f>
        <v/>
      </c>
      <c r="K98" s="344" t="str">
        <f>IF(VLOOKUP($A98,記①男,9,FALSE)="","",VLOOKUP($A98,記①男,9,FALSE))</f>
        <v/>
      </c>
      <c r="L98" s="343" t="str">
        <f>IF(VLOOKUP($A98,記①男,10,FALSE)="","",VLOOKUP($A98,記①男,10,FALSE))</f>
        <v/>
      </c>
      <c r="M98" s="336" t="str">
        <f>IF($B98="","",IF(VLOOKUP($B98,名簿,7,FALSE)="","",VLOOKUP($B98,名簿,7,FALSE)))</f>
        <v/>
      </c>
      <c r="N98" s="323" t="str">
        <f>IF($B98="","",IF(VLOOKUP($B98,名簿,8,FALSE)="","",VLOOKUP($B98,名簿,8,FALSE)))</f>
        <v/>
      </c>
    </row>
    <row r="99" spans="1:14" ht="22.5" customHeight="1">
      <c r="A99" s="345"/>
      <c r="B99" s="336"/>
      <c r="C99" s="336"/>
      <c r="D99" s="19" t="str">
        <f>IF($B98="","",VLOOKUP($B98,名簿,2,FALSE))</f>
        <v/>
      </c>
      <c r="E99" s="336"/>
      <c r="F99" s="336"/>
      <c r="G99" s="344"/>
      <c r="H99" s="343"/>
      <c r="I99" s="344"/>
      <c r="J99" s="343"/>
      <c r="K99" s="344"/>
      <c r="L99" s="343"/>
      <c r="M99" s="336"/>
      <c r="N99" s="323"/>
    </row>
    <row r="100" spans="1:14" ht="13.5" customHeight="1" thickBot="1">
      <c r="A100" s="345">
        <f t="shared" ref="A100" si="35">A98+1</f>
        <v>40</v>
      </c>
      <c r="B100" s="324" t="str">
        <f>IF(VLOOKUP($A100,記①男,2,FALSE)="","",VLOOKUP($A100,記①男,2,FALSE))</f>
        <v/>
      </c>
      <c r="C100" s="324"/>
      <c r="D100" s="20" t="str">
        <f>IF($B100="","",IF(VLOOKUP($B100,名簿,3,FALSE)="","",VLOOKUP($B100,名簿,3,FALSE)))</f>
        <v/>
      </c>
      <c r="E100" s="324" t="str">
        <f>IF($B100="","",IF(VLOOKUP($B100,名簿,4,FALSE)="","",VLOOKUP($B100,名簿,4,FALSE)))</f>
        <v/>
      </c>
      <c r="F100" s="324" t="str">
        <f>IF($B100="","",IF(VLOOKUP($B100,名簿,5,FALSE)="","",VLOOKUP($B100,名簿,5,FALSE)))</f>
        <v/>
      </c>
      <c r="G100" s="359" t="str">
        <f>IF(VLOOKUP($A100,記①男,5,FALSE)="","",VLOOKUP($A100,記①男,5,FALSE))</f>
        <v/>
      </c>
      <c r="H100" s="343" t="str">
        <f>IF(VLOOKUP($A100,記①男,6,FALSE)="","",VLOOKUP($A100,記①男,6,FALSE))</f>
        <v/>
      </c>
      <c r="I100" s="359" t="str">
        <f>IF(VLOOKUP($A100,記①男,7,FALSE)="","",VLOOKUP($A100,記①男,7,FALSE))</f>
        <v/>
      </c>
      <c r="J100" s="343" t="str">
        <f>IF(VLOOKUP($A100,記①男,8,FALSE)="","",VLOOKUP($A100,記①男,8,FALSE))</f>
        <v/>
      </c>
      <c r="K100" s="359" t="str">
        <f>IF(VLOOKUP($A100,記①男,9,FALSE)="","",VLOOKUP($A100,記①男,9,FALSE))</f>
        <v/>
      </c>
      <c r="L100" s="343" t="str">
        <f>IF(VLOOKUP($A100,記①男,10,FALSE)="","",VLOOKUP($A100,記①男,10,FALSE))</f>
        <v/>
      </c>
      <c r="M100" s="324" t="str">
        <f>IF($B100="","",IF(VLOOKUP($B100,名簿,7,FALSE)="","",VLOOKUP($B100,名簿,7,FALSE)))</f>
        <v/>
      </c>
      <c r="N100" s="326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25"/>
      <c r="D101" s="21" t="str">
        <f>IF($B100="","",VLOOKUP($B100,名簿,2,FALSE))</f>
        <v/>
      </c>
      <c r="E101" s="325"/>
      <c r="F101" s="325"/>
      <c r="G101" s="360"/>
      <c r="H101" s="358"/>
      <c r="I101" s="360"/>
      <c r="J101" s="358"/>
      <c r="K101" s="360"/>
      <c r="L101" s="358"/>
      <c r="M101" s="325"/>
      <c r="N101" s="327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IF(SUM(記①入力!$F$4,記①入力!$Q$4)=0,"",SUM(記①入力!$F$4,記①入力!$Q$4))</f>
        <v/>
      </c>
      <c r="I103" s="339" t="str">
        <f>IF(H103="","",H103*名簿!$L$7)</f>
        <v/>
      </c>
      <c r="J103" s="341" t="s">
        <v>14</v>
      </c>
      <c r="K103" s="337" t="str">
        <f>IF(SUM(記①入力!$G$4,記①入力!$R$4)=0,"",SUM(記①入力!$G$4,記①入力!$R$4))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記①入力!$A$1</f>
        <v>第１回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IF(VLOOKUP($A115,記①男,2,FALSE)="","",VLOOKUP($A115,記①男,2,FALSE))</f>
        <v/>
      </c>
      <c r="C115" s="346"/>
      <c r="D115" s="18" t="str">
        <f>IF($B115="","",IF(VLOOKUP($B115,名簿,3,FALSE)="","",VLOOKUP($B115,名簿,3,FALSE)))</f>
        <v/>
      </c>
      <c r="E115" s="346" t="str">
        <f>IF($B115="","",IF(VLOOKUP($B115,名簿,4,FALSE)="","",VLOOKUP($B115,名簿,4,FALSE)))</f>
        <v/>
      </c>
      <c r="F115" s="346" t="str">
        <f>IF($B115="","",IF(VLOOKUP($B115,名簿,5,FALSE)="","",VLOOKUP($B115,名簿,5,FALSE)))</f>
        <v/>
      </c>
      <c r="G115" s="362" t="str">
        <f>IF(VLOOKUP($A115,記①男,5,FALSE)="","",VLOOKUP($A115,記①男,5,FALSE))</f>
        <v/>
      </c>
      <c r="H115" s="361" t="str">
        <f>IF(VLOOKUP($A115,記①男,6,FALSE)="","",VLOOKUP($A115,記①男,6,FALSE))</f>
        <v/>
      </c>
      <c r="I115" s="362" t="str">
        <f>IF(VLOOKUP($A115,記①男,7,FALSE)="","",VLOOKUP($A115,記①男,7,FALSE))</f>
        <v/>
      </c>
      <c r="J115" s="361" t="str">
        <f>IF(VLOOKUP($A115,記①男,8,FALSE)="","",VLOOKUP($A115,記①男,8,FALSE))</f>
        <v/>
      </c>
      <c r="K115" s="362" t="str">
        <f>IF(VLOOKUP($A115,記①男,9,FALSE)="","",VLOOKUP($A115,記①男,9,FALSE))</f>
        <v/>
      </c>
      <c r="L115" s="361" t="str">
        <f>IF(VLOOKUP($A115,記①男,10,FALSE)="","",VLOOKUP($A115,記①男,10,FALSE))</f>
        <v/>
      </c>
      <c r="M115" s="346" t="str">
        <f>IF($B115="","",IF(VLOOKUP($B115,名簿,7,FALSE)="","",VLOOKUP($B115,名簿,7,FALSE)))</f>
        <v/>
      </c>
      <c r="N115" s="347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36"/>
      <c r="D116" s="19" t="str">
        <f>IF($B115="","",VLOOKUP($B115,名簿,2,FALSE))</f>
        <v/>
      </c>
      <c r="E116" s="336"/>
      <c r="F116" s="336"/>
      <c r="G116" s="344"/>
      <c r="H116" s="343"/>
      <c r="I116" s="344"/>
      <c r="J116" s="343"/>
      <c r="K116" s="344"/>
      <c r="L116" s="343"/>
      <c r="M116" s="336"/>
      <c r="N116" s="323"/>
    </row>
    <row r="117" spans="1:14" ht="13.5" customHeight="1">
      <c r="A117" s="345">
        <f>A115+1</f>
        <v>42</v>
      </c>
      <c r="B117" s="336" t="str">
        <f>IF(VLOOKUP($A117,記①男,2,FALSE)="","",VLOOKUP($A117,記①男,2,FALSE))</f>
        <v/>
      </c>
      <c r="C117" s="336"/>
      <c r="D117" s="20" t="str">
        <f>IF($B117="","",IF(VLOOKUP($B117,名簿,3,FALSE)="","",VLOOKUP($B117,名簿,3,FALSE)))</f>
        <v/>
      </c>
      <c r="E117" s="336" t="str">
        <f>IF($B117="","",IF(VLOOKUP($B117,名簿,4,FALSE)="","",VLOOKUP($B117,名簿,4,FALSE)))</f>
        <v/>
      </c>
      <c r="F117" s="336" t="str">
        <f>IF($B117="","",IF(VLOOKUP($B117,名簿,5,FALSE)="","",VLOOKUP($B117,名簿,5,FALSE)))</f>
        <v/>
      </c>
      <c r="G117" s="344" t="str">
        <f>IF(VLOOKUP($A117,記①男,5,FALSE)="","",VLOOKUP($A117,記①男,5,FALSE))</f>
        <v/>
      </c>
      <c r="H117" s="343" t="str">
        <f>IF(VLOOKUP($A117,記①男,6,FALSE)="","",VLOOKUP($A117,記①男,6,FALSE))</f>
        <v/>
      </c>
      <c r="I117" s="344" t="str">
        <f>IF(VLOOKUP($A117,記①男,7,FALSE)="","",VLOOKUP($A117,記①男,7,FALSE))</f>
        <v/>
      </c>
      <c r="J117" s="343" t="str">
        <f>IF(VLOOKUP($A117,記①男,8,FALSE)="","",VLOOKUP($A117,記①男,8,FALSE))</f>
        <v/>
      </c>
      <c r="K117" s="344" t="str">
        <f>IF(VLOOKUP($A117,記①男,9,FALSE)="","",VLOOKUP($A117,記①男,9,FALSE))</f>
        <v/>
      </c>
      <c r="L117" s="343" t="str">
        <f>IF(VLOOKUP($A117,記①男,10,FALSE)="","",VLOOKUP($A117,記①男,10,FALSE))</f>
        <v/>
      </c>
      <c r="M117" s="336" t="str">
        <f>IF($B117="","",IF(VLOOKUP($B117,名簿,7,FALSE)="","",VLOOKUP($B117,名簿,7,FALSE)))</f>
        <v/>
      </c>
      <c r="N117" s="323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36"/>
      <c r="D118" s="19" t="str">
        <f>IF($B117="","",VLOOKUP($B117,名簿,2,FALSE))</f>
        <v/>
      </c>
      <c r="E118" s="336"/>
      <c r="F118" s="336"/>
      <c r="G118" s="344"/>
      <c r="H118" s="343"/>
      <c r="I118" s="344"/>
      <c r="J118" s="343"/>
      <c r="K118" s="344"/>
      <c r="L118" s="343"/>
      <c r="M118" s="336"/>
      <c r="N118" s="323"/>
    </row>
    <row r="119" spans="1:14" ht="13.5" customHeight="1">
      <c r="A119" s="345">
        <f t="shared" ref="A119" si="36">A117+1</f>
        <v>43</v>
      </c>
      <c r="B119" s="336" t="str">
        <f>IF(VLOOKUP($A119,記①男,2,FALSE)="","",VLOOKUP($A119,記①男,2,FALSE))</f>
        <v/>
      </c>
      <c r="C119" s="336"/>
      <c r="D119" s="20" t="str">
        <f>IF($B119="","",IF(VLOOKUP($B119,名簿,3,FALSE)="","",VLOOKUP($B119,名簿,3,FALSE)))</f>
        <v/>
      </c>
      <c r="E119" s="336" t="str">
        <f>IF($B119="","",IF(VLOOKUP($B119,名簿,4,FALSE)="","",VLOOKUP($B119,名簿,4,FALSE)))</f>
        <v/>
      </c>
      <c r="F119" s="336" t="str">
        <f>IF($B119="","",IF(VLOOKUP($B119,名簿,5,FALSE)="","",VLOOKUP($B119,名簿,5,FALSE)))</f>
        <v/>
      </c>
      <c r="G119" s="344" t="str">
        <f>IF(VLOOKUP($A119,記①男,5,FALSE)="","",VLOOKUP($A119,記①男,5,FALSE))</f>
        <v/>
      </c>
      <c r="H119" s="343" t="str">
        <f>IF(VLOOKUP($A119,記①男,6,FALSE)="","",VLOOKUP($A119,記①男,6,FALSE))</f>
        <v/>
      </c>
      <c r="I119" s="344" t="str">
        <f>IF(VLOOKUP($A119,記①男,7,FALSE)="","",VLOOKUP($A119,記①男,7,FALSE))</f>
        <v/>
      </c>
      <c r="J119" s="343" t="str">
        <f>IF(VLOOKUP($A119,記①男,8,FALSE)="","",VLOOKUP($A119,記①男,8,FALSE))</f>
        <v/>
      </c>
      <c r="K119" s="344" t="str">
        <f>IF(VLOOKUP($A119,記①男,9,FALSE)="","",VLOOKUP($A119,記①男,9,FALSE))</f>
        <v/>
      </c>
      <c r="L119" s="343" t="str">
        <f>IF(VLOOKUP($A119,記①男,10,FALSE)="","",VLOOKUP($A119,記①男,10,FALSE))</f>
        <v/>
      </c>
      <c r="M119" s="336" t="str">
        <f>IF($B119="","",IF(VLOOKUP($B119,名簿,7,FALSE)="","",VLOOKUP($B119,名簿,7,FALSE)))</f>
        <v/>
      </c>
      <c r="N119" s="323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36"/>
      <c r="D120" s="19" t="str">
        <f>IF($B119="","",VLOOKUP($B119,名簿,2,FALSE))</f>
        <v/>
      </c>
      <c r="E120" s="336"/>
      <c r="F120" s="336"/>
      <c r="G120" s="344"/>
      <c r="H120" s="343"/>
      <c r="I120" s="344"/>
      <c r="J120" s="343"/>
      <c r="K120" s="344"/>
      <c r="L120" s="343"/>
      <c r="M120" s="336"/>
      <c r="N120" s="323"/>
    </row>
    <row r="121" spans="1:14" ht="13.5" customHeight="1">
      <c r="A121" s="345">
        <f t="shared" ref="A121" si="37">A119+1</f>
        <v>44</v>
      </c>
      <c r="B121" s="336" t="str">
        <f>IF(VLOOKUP($A121,記①男,2,FALSE)="","",VLOOKUP($A121,記①男,2,FALSE))</f>
        <v/>
      </c>
      <c r="C121" s="336"/>
      <c r="D121" s="20" t="str">
        <f>IF($B121="","",IF(VLOOKUP($B121,名簿,3,FALSE)="","",VLOOKUP($B121,名簿,3,FALSE)))</f>
        <v/>
      </c>
      <c r="E121" s="336" t="str">
        <f>IF($B121="","",IF(VLOOKUP($B121,名簿,4,FALSE)="","",VLOOKUP($B121,名簿,4,FALSE)))</f>
        <v/>
      </c>
      <c r="F121" s="336" t="str">
        <f>IF($B121="","",IF(VLOOKUP($B121,名簿,5,FALSE)="","",VLOOKUP($B121,名簿,5,FALSE)))</f>
        <v/>
      </c>
      <c r="G121" s="344" t="str">
        <f>IF(VLOOKUP($A121,記①男,5,FALSE)="","",VLOOKUP($A121,記①男,5,FALSE))</f>
        <v/>
      </c>
      <c r="H121" s="343" t="str">
        <f>IF(VLOOKUP($A121,記①男,6,FALSE)="","",VLOOKUP($A121,記①男,6,FALSE))</f>
        <v/>
      </c>
      <c r="I121" s="344" t="str">
        <f>IF(VLOOKUP($A121,記①男,7,FALSE)="","",VLOOKUP($A121,記①男,7,FALSE))</f>
        <v/>
      </c>
      <c r="J121" s="343" t="str">
        <f>IF(VLOOKUP($A121,記①男,8,FALSE)="","",VLOOKUP($A121,記①男,8,FALSE))</f>
        <v/>
      </c>
      <c r="K121" s="344" t="str">
        <f>IF(VLOOKUP($A121,記①男,9,FALSE)="","",VLOOKUP($A121,記①男,9,FALSE))</f>
        <v/>
      </c>
      <c r="L121" s="343" t="str">
        <f>IF(VLOOKUP($A121,記①男,10,FALSE)="","",VLOOKUP($A121,記①男,10,FALSE))</f>
        <v/>
      </c>
      <c r="M121" s="336" t="str">
        <f>IF($B121="","",IF(VLOOKUP($B121,名簿,7,FALSE)="","",VLOOKUP($B121,名簿,7,FALSE)))</f>
        <v/>
      </c>
      <c r="N121" s="323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36"/>
      <c r="D122" s="19" t="str">
        <f>IF($B121="","",VLOOKUP($B121,名簿,2,FALSE))</f>
        <v/>
      </c>
      <c r="E122" s="336"/>
      <c r="F122" s="336"/>
      <c r="G122" s="344"/>
      <c r="H122" s="343"/>
      <c r="I122" s="344"/>
      <c r="J122" s="343"/>
      <c r="K122" s="344"/>
      <c r="L122" s="343"/>
      <c r="M122" s="336"/>
      <c r="N122" s="323"/>
    </row>
    <row r="123" spans="1:14" ht="13.5" customHeight="1">
      <c r="A123" s="345">
        <f t="shared" ref="A123" si="38">A121+1</f>
        <v>45</v>
      </c>
      <c r="B123" s="336" t="str">
        <f>IF(VLOOKUP($A123,記①男,2,FALSE)="","",VLOOKUP($A123,記①男,2,FALSE))</f>
        <v/>
      </c>
      <c r="C123" s="336"/>
      <c r="D123" s="20" t="str">
        <f>IF($B123="","",IF(VLOOKUP($B123,名簿,3,FALSE)="","",VLOOKUP($B123,名簿,3,FALSE)))</f>
        <v/>
      </c>
      <c r="E123" s="336" t="str">
        <f>IF($B123="","",IF(VLOOKUP($B123,名簿,4,FALSE)="","",VLOOKUP($B123,名簿,4,FALSE)))</f>
        <v/>
      </c>
      <c r="F123" s="336" t="str">
        <f>IF($B123="","",IF(VLOOKUP($B123,名簿,5,FALSE)="","",VLOOKUP($B123,名簿,5,FALSE)))</f>
        <v/>
      </c>
      <c r="G123" s="344" t="str">
        <f>IF(VLOOKUP($A123,記①男,5,FALSE)="","",VLOOKUP($A123,記①男,5,FALSE))</f>
        <v/>
      </c>
      <c r="H123" s="343" t="str">
        <f>IF(VLOOKUP($A123,記①男,6,FALSE)="","",VLOOKUP($A123,記①男,6,FALSE))</f>
        <v/>
      </c>
      <c r="I123" s="344" t="str">
        <f>IF(VLOOKUP($A123,記①男,7,FALSE)="","",VLOOKUP($A123,記①男,7,FALSE))</f>
        <v/>
      </c>
      <c r="J123" s="343" t="str">
        <f>IF(VLOOKUP($A123,記①男,8,FALSE)="","",VLOOKUP($A123,記①男,8,FALSE))</f>
        <v/>
      </c>
      <c r="K123" s="344" t="str">
        <f>IF(VLOOKUP($A123,記①男,9,FALSE)="","",VLOOKUP($A123,記①男,9,FALSE))</f>
        <v/>
      </c>
      <c r="L123" s="343" t="str">
        <f>IF(VLOOKUP($A123,記①男,10,FALSE)="","",VLOOKUP($A123,記①男,10,FALSE))</f>
        <v/>
      </c>
      <c r="M123" s="336" t="str">
        <f>IF($B123="","",IF(VLOOKUP($B123,名簿,7,FALSE)="","",VLOOKUP($B123,名簿,7,FALSE)))</f>
        <v/>
      </c>
      <c r="N123" s="323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36"/>
      <c r="D124" s="19" t="str">
        <f>IF($B123="","",VLOOKUP($B123,名簿,2,FALSE))</f>
        <v/>
      </c>
      <c r="E124" s="336"/>
      <c r="F124" s="336"/>
      <c r="G124" s="344"/>
      <c r="H124" s="343"/>
      <c r="I124" s="344"/>
      <c r="J124" s="343"/>
      <c r="K124" s="344"/>
      <c r="L124" s="343"/>
      <c r="M124" s="336"/>
      <c r="N124" s="323"/>
    </row>
    <row r="125" spans="1:14" ht="13.5" customHeight="1">
      <c r="A125" s="345">
        <f t="shared" ref="A125" si="39">A123+1</f>
        <v>46</v>
      </c>
      <c r="B125" s="336" t="str">
        <f>IF(VLOOKUP($A125,記①男,2,FALSE)="","",VLOOKUP($A125,記①男,2,FALSE))</f>
        <v/>
      </c>
      <c r="C125" s="336"/>
      <c r="D125" s="20" t="str">
        <f>IF($B125="","",IF(VLOOKUP($B125,名簿,3,FALSE)="","",VLOOKUP($B125,名簿,3,FALSE)))</f>
        <v/>
      </c>
      <c r="E125" s="336" t="str">
        <f>IF($B125="","",IF(VLOOKUP($B125,名簿,4,FALSE)="","",VLOOKUP($B125,名簿,4,FALSE)))</f>
        <v/>
      </c>
      <c r="F125" s="336" t="str">
        <f>IF($B125="","",IF(VLOOKUP($B125,名簿,5,FALSE)="","",VLOOKUP($B125,名簿,5,FALSE)))</f>
        <v/>
      </c>
      <c r="G125" s="344" t="str">
        <f>IF(VLOOKUP($A125,記①男,5,FALSE)="","",VLOOKUP($A125,記①男,5,FALSE))</f>
        <v/>
      </c>
      <c r="H125" s="343" t="str">
        <f>IF(VLOOKUP($A125,記①男,6,FALSE)="","",VLOOKUP($A125,記①男,6,FALSE))</f>
        <v/>
      </c>
      <c r="I125" s="344" t="str">
        <f>IF(VLOOKUP($A125,記①男,7,FALSE)="","",VLOOKUP($A125,記①男,7,FALSE))</f>
        <v/>
      </c>
      <c r="J125" s="343" t="str">
        <f>IF(VLOOKUP($A125,記①男,8,FALSE)="","",VLOOKUP($A125,記①男,8,FALSE))</f>
        <v/>
      </c>
      <c r="K125" s="344" t="str">
        <f>IF(VLOOKUP($A125,記①男,9,FALSE)="","",VLOOKUP($A125,記①男,9,FALSE))</f>
        <v/>
      </c>
      <c r="L125" s="343" t="str">
        <f>IF(VLOOKUP($A125,記①男,10,FALSE)="","",VLOOKUP($A125,記①男,10,FALSE))</f>
        <v/>
      </c>
      <c r="M125" s="336" t="str">
        <f>IF($B125="","",IF(VLOOKUP($B125,名簿,7,FALSE)="","",VLOOKUP($B125,名簿,7,FALSE)))</f>
        <v/>
      </c>
      <c r="N125" s="323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36"/>
      <c r="D126" s="19" t="str">
        <f>IF($B125="","",VLOOKUP($B125,名簿,2,FALSE))</f>
        <v/>
      </c>
      <c r="E126" s="336"/>
      <c r="F126" s="336"/>
      <c r="G126" s="344"/>
      <c r="H126" s="343"/>
      <c r="I126" s="344"/>
      <c r="J126" s="343"/>
      <c r="K126" s="344"/>
      <c r="L126" s="343"/>
      <c r="M126" s="336"/>
      <c r="N126" s="323"/>
    </row>
    <row r="127" spans="1:14" ht="13.5" customHeight="1">
      <c r="A127" s="345">
        <f t="shared" ref="A127" si="40">A125+1</f>
        <v>47</v>
      </c>
      <c r="B127" s="336" t="str">
        <f>IF(VLOOKUP($A127,記①男,2,FALSE)="","",VLOOKUP($A127,記①男,2,FALSE))</f>
        <v/>
      </c>
      <c r="C127" s="336"/>
      <c r="D127" s="20" t="str">
        <f>IF($B127="","",IF(VLOOKUP($B127,名簿,3,FALSE)="","",VLOOKUP($B127,名簿,3,FALSE)))</f>
        <v/>
      </c>
      <c r="E127" s="336" t="str">
        <f>IF($B127="","",IF(VLOOKUP($B127,名簿,4,FALSE)="","",VLOOKUP($B127,名簿,4,FALSE)))</f>
        <v/>
      </c>
      <c r="F127" s="336" t="str">
        <f>IF($B127="","",IF(VLOOKUP($B127,名簿,5,FALSE)="","",VLOOKUP($B127,名簿,5,FALSE)))</f>
        <v/>
      </c>
      <c r="G127" s="344" t="str">
        <f>IF(VLOOKUP($A127,記①男,5,FALSE)="","",VLOOKUP($A127,記①男,5,FALSE))</f>
        <v/>
      </c>
      <c r="H127" s="343" t="str">
        <f>IF(VLOOKUP($A127,記①男,6,FALSE)="","",VLOOKUP($A127,記①男,6,FALSE))</f>
        <v/>
      </c>
      <c r="I127" s="344" t="str">
        <f>IF(VLOOKUP($A127,記①男,7,FALSE)="","",VLOOKUP($A127,記①男,7,FALSE))</f>
        <v/>
      </c>
      <c r="J127" s="343" t="str">
        <f>IF(VLOOKUP($A127,記①男,8,FALSE)="","",VLOOKUP($A127,記①男,8,FALSE))</f>
        <v/>
      </c>
      <c r="K127" s="344" t="str">
        <f>IF(VLOOKUP($A127,記①男,9,FALSE)="","",VLOOKUP($A127,記①男,9,FALSE))</f>
        <v/>
      </c>
      <c r="L127" s="343" t="str">
        <f>IF(VLOOKUP($A127,記①男,10,FALSE)="","",VLOOKUP($A127,記①男,10,FALSE))</f>
        <v/>
      </c>
      <c r="M127" s="336" t="str">
        <f>IF($B127="","",IF(VLOOKUP($B127,名簿,7,FALSE)="","",VLOOKUP($B127,名簿,7,FALSE)))</f>
        <v/>
      </c>
      <c r="N127" s="323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36"/>
      <c r="D128" s="19" t="str">
        <f>IF($B127="","",VLOOKUP($B127,名簿,2,FALSE))</f>
        <v/>
      </c>
      <c r="E128" s="336"/>
      <c r="F128" s="336"/>
      <c r="G128" s="344"/>
      <c r="H128" s="343"/>
      <c r="I128" s="344"/>
      <c r="J128" s="343"/>
      <c r="K128" s="344"/>
      <c r="L128" s="343"/>
      <c r="M128" s="336"/>
      <c r="N128" s="323"/>
    </row>
    <row r="129" spans="1:14" ht="13.5" customHeight="1">
      <c r="A129" s="345">
        <f t="shared" ref="A129" si="41">A127+1</f>
        <v>48</v>
      </c>
      <c r="B129" s="336" t="str">
        <f>IF(VLOOKUP($A129,記①男,2,FALSE)="","",VLOOKUP($A129,記①男,2,FALSE))</f>
        <v/>
      </c>
      <c r="C129" s="336"/>
      <c r="D129" s="20" t="str">
        <f>IF($B129="","",IF(VLOOKUP($B129,名簿,3,FALSE)="","",VLOOKUP($B129,名簿,3,FALSE)))</f>
        <v/>
      </c>
      <c r="E129" s="336" t="str">
        <f>IF($B129="","",IF(VLOOKUP($B129,名簿,4,FALSE)="","",VLOOKUP($B129,名簿,4,FALSE)))</f>
        <v/>
      </c>
      <c r="F129" s="336" t="str">
        <f>IF($B129="","",IF(VLOOKUP($B129,名簿,5,FALSE)="","",VLOOKUP($B129,名簿,5,FALSE)))</f>
        <v/>
      </c>
      <c r="G129" s="344" t="str">
        <f>IF(VLOOKUP($A129,記①男,5,FALSE)="","",VLOOKUP($A129,記①男,5,FALSE))</f>
        <v/>
      </c>
      <c r="H129" s="343" t="str">
        <f>IF(VLOOKUP($A129,記①男,6,FALSE)="","",VLOOKUP($A129,記①男,6,FALSE))</f>
        <v/>
      </c>
      <c r="I129" s="344" t="str">
        <f>IF(VLOOKUP($A129,記①男,7,FALSE)="","",VLOOKUP($A129,記①男,7,FALSE))</f>
        <v/>
      </c>
      <c r="J129" s="343" t="str">
        <f>IF(VLOOKUP($A129,記①男,8,FALSE)="","",VLOOKUP($A129,記①男,8,FALSE))</f>
        <v/>
      </c>
      <c r="K129" s="344" t="str">
        <f>IF(VLOOKUP($A129,記①男,9,FALSE)="","",VLOOKUP($A129,記①男,9,FALSE))</f>
        <v/>
      </c>
      <c r="L129" s="343" t="str">
        <f>IF(VLOOKUP($A129,記①男,10,FALSE)="","",VLOOKUP($A129,記①男,10,FALSE))</f>
        <v/>
      </c>
      <c r="M129" s="336" t="str">
        <f>IF($B129="","",IF(VLOOKUP($B129,名簿,7,FALSE)="","",VLOOKUP($B129,名簿,7,FALSE)))</f>
        <v/>
      </c>
      <c r="N129" s="323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36"/>
      <c r="D130" s="19" t="str">
        <f>IF($B129="","",VLOOKUP($B129,名簿,2,FALSE))</f>
        <v/>
      </c>
      <c r="E130" s="336"/>
      <c r="F130" s="336"/>
      <c r="G130" s="344"/>
      <c r="H130" s="343"/>
      <c r="I130" s="344"/>
      <c r="J130" s="343"/>
      <c r="K130" s="344"/>
      <c r="L130" s="343"/>
      <c r="M130" s="336"/>
      <c r="N130" s="323"/>
    </row>
    <row r="131" spans="1:14" ht="13.5" customHeight="1">
      <c r="A131" s="345">
        <f t="shared" ref="A131" si="42">A129+1</f>
        <v>49</v>
      </c>
      <c r="B131" s="336" t="str">
        <f>IF(VLOOKUP($A131,記①男,2,FALSE)="","",VLOOKUP($A131,記①男,2,FALSE))</f>
        <v/>
      </c>
      <c r="C131" s="336"/>
      <c r="D131" s="20" t="str">
        <f>IF($B131="","",IF(VLOOKUP($B131,名簿,3,FALSE)="","",VLOOKUP($B131,名簿,3,FALSE)))</f>
        <v/>
      </c>
      <c r="E131" s="336" t="str">
        <f>IF($B131="","",IF(VLOOKUP($B131,名簿,4,FALSE)="","",VLOOKUP($B131,名簿,4,FALSE)))</f>
        <v/>
      </c>
      <c r="F131" s="336" t="str">
        <f>IF($B131="","",IF(VLOOKUP($B131,名簿,5,FALSE)="","",VLOOKUP($B131,名簿,5,FALSE)))</f>
        <v/>
      </c>
      <c r="G131" s="344" t="str">
        <f>IF(VLOOKUP($A131,記①男,5,FALSE)="","",VLOOKUP($A131,記①男,5,FALSE))</f>
        <v/>
      </c>
      <c r="H131" s="343" t="str">
        <f>IF(VLOOKUP($A131,記①男,6,FALSE)="","",VLOOKUP($A131,記①男,6,FALSE))</f>
        <v/>
      </c>
      <c r="I131" s="344" t="str">
        <f>IF(VLOOKUP($A131,記①男,7,FALSE)="","",VLOOKUP($A131,記①男,7,FALSE))</f>
        <v/>
      </c>
      <c r="J131" s="343" t="str">
        <f>IF(VLOOKUP($A131,記①男,8,FALSE)="","",VLOOKUP($A131,記①男,8,FALSE))</f>
        <v/>
      </c>
      <c r="K131" s="344" t="str">
        <f>IF(VLOOKUP($A131,記①男,9,FALSE)="","",VLOOKUP($A131,記①男,9,FALSE))</f>
        <v/>
      </c>
      <c r="L131" s="343" t="str">
        <f>IF(VLOOKUP($A131,記①男,10,FALSE)="","",VLOOKUP($A131,記①男,10,FALSE))</f>
        <v/>
      </c>
      <c r="M131" s="336" t="str">
        <f>IF($B131="","",IF(VLOOKUP($B131,名簿,7,FALSE)="","",VLOOKUP($B131,名簿,7,FALSE)))</f>
        <v/>
      </c>
      <c r="N131" s="323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36"/>
      <c r="D132" s="19" t="str">
        <f>IF($B131="","",VLOOKUP($B131,名簿,2,FALSE))</f>
        <v/>
      </c>
      <c r="E132" s="336"/>
      <c r="F132" s="336"/>
      <c r="G132" s="344"/>
      <c r="H132" s="343"/>
      <c r="I132" s="344"/>
      <c r="J132" s="343"/>
      <c r="K132" s="344"/>
      <c r="L132" s="343"/>
      <c r="M132" s="336"/>
      <c r="N132" s="323"/>
    </row>
    <row r="133" spans="1:14" ht="13.5" customHeight="1">
      <c r="A133" s="345">
        <f t="shared" ref="A133" si="43">A131+1</f>
        <v>50</v>
      </c>
      <c r="B133" s="336" t="str">
        <f>IF(VLOOKUP($A133,記①男,2,FALSE)="","",VLOOKUP($A133,記①男,2,FALSE))</f>
        <v/>
      </c>
      <c r="C133" s="336"/>
      <c r="D133" s="20" t="str">
        <f>IF($B133="","",IF(VLOOKUP($B133,名簿,3,FALSE)="","",VLOOKUP($B133,名簿,3,FALSE)))</f>
        <v/>
      </c>
      <c r="E133" s="336" t="str">
        <f>IF($B133="","",IF(VLOOKUP($B133,名簿,4,FALSE)="","",VLOOKUP($B133,名簿,4,FALSE)))</f>
        <v/>
      </c>
      <c r="F133" s="336" t="str">
        <f>IF($B133="","",IF(VLOOKUP($B133,名簿,5,FALSE)="","",VLOOKUP($B133,名簿,5,FALSE)))</f>
        <v/>
      </c>
      <c r="G133" s="344" t="str">
        <f>IF(VLOOKUP($A133,記①男,5,FALSE)="","",VLOOKUP($A133,記①男,5,FALSE))</f>
        <v/>
      </c>
      <c r="H133" s="343" t="str">
        <f>IF(VLOOKUP($A133,記①男,6,FALSE)="","",VLOOKUP($A133,記①男,6,FALSE))</f>
        <v/>
      </c>
      <c r="I133" s="344" t="str">
        <f>IF(VLOOKUP($A133,記①男,7,FALSE)="","",VLOOKUP($A133,記①男,7,FALSE))</f>
        <v/>
      </c>
      <c r="J133" s="343" t="str">
        <f>IF(VLOOKUP($A133,記①男,8,FALSE)="","",VLOOKUP($A133,記①男,8,FALSE))</f>
        <v/>
      </c>
      <c r="K133" s="344" t="str">
        <f>IF(VLOOKUP($A133,記①男,9,FALSE)="","",VLOOKUP($A133,記①男,9,FALSE))</f>
        <v/>
      </c>
      <c r="L133" s="343" t="str">
        <f>IF(VLOOKUP($A133,記①男,10,FALSE)="","",VLOOKUP($A133,記①男,10,FALSE))</f>
        <v/>
      </c>
      <c r="M133" s="336" t="str">
        <f>IF($B133="","",IF(VLOOKUP($B133,名簿,7,FALSE)="","",VLOOKUP($B133,名簿,7,FALSE)))</f>
        <v/>
      </c>
      <c r="N133" s="323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36"/>
      <c r="D134" s="19" t="str">
        <f>IF($B133="","",VLOOKUP($B133,名簿,2,FALSE))</f>
        <v/>
      </c>
      <c r="E134" s="336"/>
      <c r="F134" s="336"/>
      <c r="G134" s="344"/>
      <c r="H134" s="343"/>
      <c r="I134" s="344"/>
      <c r="J134" s="343"/>
      <c r="K134" s="344"/>
      <c r="L134" s="343"/>
      <c r="M134" s="336"/>
      <c r="N134" s="323"/>
    </row>
    <row r="135" spans="1:14" ht="13.5" customHeight="1">
      <c r="A135" s="345">
        <f t="shared" ref="A135" si="44">A133+1</f>
        <v>51</v>
      </c>
      <c r="B135" s="336" t="str">
        <f>IF(VLOOKUP($A135,記①男,2,FALSE)="","",VLOOKUP($A135,記①男,2,FALSE))</f>
        <v/>
      </c>
      <c r="C135" s="336"/>
      <c r="D135" s="20" t="str">
        <f>IF($B135="","",IF(VLOOKUP($B135,名簿,3,FALSE)="","",VLOOKUP($B135,名簿,3,FALSE)))</f>
        <v/>
      </c>
      <c r="E135" s="336" t="str">
        <f>IF($B135="","",IF(VLOOKUP($B135,名簿,4,FALSE)="","",VLOOKUP($B135,名簿,4,FALSE)))</f>
        <v/>
      </c>
      <c r="F135" s="336" t="str">
        <f>IF($B135="","",IF(VLOOKUP($B135,名簿,5,FALSE)="","",VLOOKUP($B135,名簿,5,FALSE)))</f>
        <v/>
      </c>
      <c r="G135" s="344" t="str">
        <f>IF(VLOOKUP($A135,記①男,5,FALSE)="","",VLOOKUP($A135,記①男,5,FALSE))</f>
        <v/>
      </c>
      <c r="H135" s="343" t="str">
        <f>IF(VLOOKUP($A135,記①男,6,FALSE)="","",VLOOKUP($A135,記①男,6,FALSE))</f>
        <v/>
      </c>
      <c r="I135" s="344" t="str">
        <f>IF(VLOOKUP($A135,記①男,7,FALSE)="","",VLOOKUP($A135,記①男,7,FALSE))</f>
        <v/>
      </c>
      <c r="J135" s="343" t="str">
        <f>IF(VLOOKUP($A135,記①男,8,FALSE)="","",VLOOKUP($A135,記①男,8,FALSE))</f>
        <v/>
      </c>
      <c r="K135" s="344" t="str">
        <f>IF(VLOOKUP($A135,記①男,9,FALSE)="","",VLOOKUP($A135,記①男,9,FALSE))</f>
        <v/>
      </c>
      <c r="L135" s="343" t="str">
        <f>IF(VLOOKUP($A135,記①男,10,FALSE)="","",VLOOKUP($A135,記①男,10,FALSE))</f>
        <v/>
      </c>
      <c r="M135" s="336" t="str">
        <f>IF($B135="","",IF(VLOOKUP($B135,名簿,7,FALSE)="","",VLOOKUP($B135,名簿,7,FALSE)))</f>
        <v/>
      </c>
      <c r="N135" s="323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36"/>
      <c r="D136" s="19" t="str">
        <f>IF($B135="","",VLOOKUP($B135,名簿,2,FALSE))</f>
        <v/>
      </c>
      <c r="E136" s="336"/>
      <c r="F136" s="336"/>
      <c r="G136" s="344"/>
      <c r="H136" s="343"/>
      <c r="I136" s="344"/>
      <c r="J136" s="343"/>
      <c r="K136" s="344"/>
      <c r="L136" s="343"/>
      <c r="M136" s="336"/>
      <c r="N136" s="323"/>
    </row>
    <row r="137" spans="1:14" ht="13.5" customHeight="1">
      <c r="A137" s="345">
        <f t="shared" ref="A137" si="45">A135+1</f>
        <v>52</v>
      </c>
      <c r="B137" s="336" t="str">
        <f>IF(VLOOKUP($A137,記①男,2,FALSE)="","",VLOOKUP($A137,記①男,2,FALSE))</f>
        <v/>
      </c>
      <c r="C137" s="336"/>
      <c r="D137" s="20" t="str">
        <f>IF($B137="","",IF(VLOOKUP($B137,名簿,3,FALSE)="","",VLOOKUP($B137,名簿,3,FALSE)))</f>
        <v/>
      </c>
      <c r="E137" s="336" t="str">
        <f>IF($B137="","",IF(VLOOKUP($B137,名簿,4,FALSE)="","",VLOOKUP($B137,名簿,4,FALSE)))</f>
        <v/>
      </c>
      <c r="F137" s="336" t="str">
        <f>IF($B137="","",IF(VLOOKUP($B137,名簿,5,FALSE)="","",VLOOKUP($B137,名簿,5,FALSE)))</f>
        <v/>
      </c>
      <c r="G137" s="344" t="str">
        <f>IF(VLOOKUP($A137,記①男,5,FALSE)="","",VLOOKUP($A137,記①男,5,FALSE))</f>
        <v/>
      </c>
      <c r="H137" s="343" t="str">
        <f>IF(VLOOKUP($A137,記①男,6,FALSE)="","",VLOOKUP($A137,記①男,6,FALSE))</f>
        <v/>
      </c>
      <c r="I137" s="344" t="str">
        <f>IF(VLOOKUP($A137,記①男,7,FALSE)="","",VLOOKUP($A137,記①男,7,FALSE))</f>
        <v/>
      </c>
      <c r="J137" s="343" t="str">
        <f>IF(VLOOKUP($A137,記①男,8,FALSE)="","",VLOOKUP($A137,記①男,8,FALSE))</f>
        <v/>
      </c>
      <c r="K137" s="344" t="str">
        <f>IF(VLOOKUP($A137,記①男,9,FALSE)="","",VLOOKUP($A137,記①男,9,FALSE))</f>
        <v/>
      </c>
      <c r="L137" s="343" t="str">
        <f>IF(VLOOKUP($A137,記①男,10,FALSE)="","",VLOOKUP($A137,記①男,10,FALSE))</f>
        <v/>
      </c>
      <c r="M137" s="336" t="str">
        <f>IF($B137="","",IF(VLOOKUP($B137,名簿,7,FALSE)="","",VLOOKUP($B137,名簿,7,FALSE)))</f>
        <v/>
      </c>
      <c r="N137" s="323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36"/>
      <c r="D138" s="19" t="str">
        <f>IF($B137="","",VLOOKUP($B137,名簿,2,FALSE))</f>
        <v/>
      </c>
      <c r="E138" s="336"/>
      <c r="F138" s="336"/>
      <c r="G138" s="344"/>
      <c r="H138" s="343"/>
      <c r="I138" s="344"/>
      <c r="J138" s="343"/>
      <c r="K138" s="344"/>
      <c r="L138" s="343"/>
      <c r="M138" s="336"/>
      <c r="N138" s="323"/>
    </row>
    <row r="139" spans="1:14" ht="13.5" customHeight="1">
      <c r="A139" s="345">
        <f t="shared" ref="A139" si="46">A137+1</f>
        <v>53</v>
      </c>
      <c r="B139" s="336" t="str">
        <f>IF(VLOOKUP($A139,記①男,2,FALSE)="","",VLOOKUP($A139,記①男,2,FALSE))</f>
        <v/>
      </c>
      <c r="C139" s="336"/>
      <c r="D139" s="20" t="str">
        <f>IF($B139="","",IF(VLOOKUP($B139,名簿,3,FALSE)="","",VLOOKUP($B139,名簿,3,FALSE)))</f>
        <v/>
      </c>
      <c r="E139" s="336" t="str">
        <f>IF($B139="","",IF(VLOOKUP($B139,名簿,4,FALSE)="","",VLOOKUP($B139,名簿,4,FALSE)))</f>
        <v/>
      </c>
      <c r="F139" s="336" t="str">
        <f>IF($B139="","",IF(VLOOKUP($B139,名簿,5,FALSE)="","",VLOOKUP($B139,名簿,5,FALSE)))</f>
        <v/>
      </c>
      <c r="G139" s="344" t="str">
        <f>IF(VLOOKUP($A139,記①男,5,FALSE)="","",VLOOKUP($A139,記①男,5,FALSE))</f>
        <v/>
      </c>
      <c r="H139" s="343" t="str">
        <f>IF(VLOOKUP($A139,記①男,6,FALSE)="","",VLOOKUP($A139,記①男,6,FALSE))</f>
        <v/>
      </c>
      <c r="I139" s="344" t="str">
        <f>IF(VLOOKUP($A139,記①男,7,FALSE)="","",VLOOKUP($A139,記①男,7,FALSE))</f>
        <v/>
      </c>
      <c r="J139" s="343" t="str">
        <f>IF(VLOOKUP($A139,記①男,8,FALSE)="","",VLOOKUP($A139,記①男,8,FALSE))</f>
        <v/>
      </c>
      <c r="K139" s="344" t="str">
        <f>IF(VLOOKUP($A139,記①男,9,FALSE)="","",VLOOKUP($A139,記①男,9,FALSE))</f>
        <v/>
      </c>
      <c r="L139" s="343" t="str">
        <f>IF(VLOOKUP($A139,記①男,10,FALSE)="","",VLOOKUP($A139,記①男,10,FALSE))</f>
        <v/>
      </c>
      <c r="M139" s="336" t="str">
        <f>IF($B139="","",IF(VLOOKUP($B139,名簿,7,FALSE)="","",VLOOKUP($B139,名簿,7,FALSE)))</f>
        <v/>
      </c>
      <c r="N139" s="323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36"/>
      <c r="D140" s="19" t="str">
        <f>IF($B139="","",VLOOKUP($B139,名簿,2,FALSE))</f>
        <v/>
      </c>
      <c r="E140" s="336"/>
      <c r="F140" s="336"/>
      <c r="G140" s="344"/>
      <c r="H140" s="343"/>
      <c r="I140" s="344"/>
      <c r="J140" s="343"/>
      <c r="K140" s="344"/>
      <c r="L140" s="343"/>
      <c r="M140" s="336"/>
      <c r="N140" s="323"/>
    </row>
    <row r="141" spans="1:14" ht="13.5" customHeight="1">
      <c r="A141" s="345">
        <f t="shared" ref="A141" si="47">A139+1</f>
        <v>54</v>
      </c>
      <c r="B141" s="336" t="str">
        <f>IF(VLOOKUP($A141,記①男,2,FALSE)="","",VLOOKUP($A141,記①男,2,FALSE))</f>
        <v/>
      </c>
      <c r="C141" s="336"/>
      <c r="D141" s="20" t="str">
        <f>IF($B141="","",IF(VLOOKUP($B141,名簿,3,FALSE)="","",VLOOKUP($B141,名簿,3,FALSE)))</f>
        <v/>
      </c>
      <c r="E141" s="336" t="str">
        <f>IF($B141="","",IF(VLOOKUP($B141,名簿,4,FALSE)="","",VLOOKUP($B141,名簿,4,FALSE)))</f>
        <v/>
      </c>
      <c r="F141" s="336" t="str">
        <f>IF($B141="","",IF(VLOOKUP($B141,名簿,5,FALSE)="","",VLOOKUP($B141,名簿,5,FALSE)))</f>
        <v/>
      </c>
      <c r="G141" s="344" t="str">
        <f>IF(VLOOKUP($A141,記①男,5,FALSE)="","",VLOOKUP($A141,記①男,5,FALSE))</f>
        <v/>
      </c>
      <c r="H141" s="343" t="str">
        <f>IF(VLOOKUP($A141,記①男,6,FALSE)="","",VLOOKUP($A141,記①男,6,FALSE))</f>
        <v/>
      </c>
      <c r="I141" s="344" t="str">
        <f>IF(VLOOKUP($A141,記①男,7,FALSE)="","",VLOOKUP($A141,記①男,7,FALSE))</f>
        <v/>
      </c>
      <c r="J141" s="343" t="str">
        <f>IF(VLOOKUP($A141,記①男,8,FALSE)="","",VLOOKUP($A141,記①男,8,FALSE))</f>
        <v/>
      </c>
      <c r="K141" s="344" t="str">
        <f>IF(VLOOKUP($A141,記①男,9,FALSE)="","",VLOOKUP($A141,記①男,9,FALSE))</f>
        <v/>
      </c>
      <c r="L141" s="343" t="str">
        <f>IF(VLOOKUP($A141,記①男,10,FALSE)="","",VLOOKUP($A141,記①男,10,FALSE))</f>
        <v/>
      </c>
      <c r="M141" s="336" t="str">
        <f>IF($B141="","",IF(VLOOKUP($B141,名簿,7,FALSE)="","",VLOOKUP($B141,名簿,7,FALSE)))</f>
        <v/>
      </c>
      <c r="N141" s="323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36"/>
      <c r="D142" s="19" t="str">
        <f>IF($B141="","",VLOOKUP($B141,名簿,2,FALSE))</f>
        <v/>
      </c>
      <c r="E142" s="336"/>
      <c r="F142" s="336"/>
      <c r="G142" s="344"/>
      <c r="H142" s="343"/>
      <c r="I142" s="344"/>
      <c r="J142" s="343"/>
      <c r="K142" s="344"/>
      <c r="L142" s="343"/>
      <c r="M142" s="336"/>
      <c r="N142" s="323"/>
    </row>
    <row r="143" spans="1:14" ht="13.5" customHeight="1">
      <c r="A143" s="345">
        <f t="shared" ref="A143" si="48">A141+1</f>
        <v>55</v>
      </c>
      <c r="B143" s="336" t="str">
        <f>IF(VLOOKUP($A143,記①男,2,FALSE)="","",VLOOKUP($A143,記①男,2,FALSE))</f>
        <v/>
      </c>
      <c r="C143" s="336"/>
      <c r="D143" s="20" t="str">
        <f>IF($B143="","",IF(VLOOKUP($B143,名簿,3,FALSE)="","",VLOOKUP($B143,名簿,3,FALSE)))</f>
        <v/>
      </c>
      <c r="E143" s="336" t="str">
        <f>IF($B143="","",IF(VLOOKUP($B143,名簿,4,FALSE)="","",VLOOKUP($B143,名簿,4,FALSE)))</f>
        <v/>
      </c>
      <c r="F143" s="336" t="str">
        <f>IF($B143="","",IF(VLOOKUP($B143,名簿,5,FALSE)="","",VLOOKUP($B143,名簿,5,FALSE)))</f>
        <v/>
      </c>
      <c r="G143" s="344" t="str">
        <f>IF(VLOOKUP($A143,記①男,5,FALSE)="","",VLOOKUP($A143,記①男,5,FALSE))</f>
        <v/>
      </c>
      <c r="H143" s="343" t="str">
        <f>IF(VLOOKUP($A143,記①男,6,FALSE)="","",VLOOKUP($A143,記①男,6,FALSE))</f>
        <v/>
      </c>
      <c r="I143" s="344" t="str">
        <f>IF(VLOOKUP($A143,記①男,7,FALSE)="","",VLOOKUP($A143,記①男,7,FALSE))</f>
        <v/>
      </c>
      <c r="J143" s="343" t="str">
        <f>IF(VLOOKUP($A143,記①男,8,FALSE)="","",VLOOKUP($A143,記①男,8,FALSE))</f>
        <v/>
      </c>
      <c r="K143" s="344" t="str">
        <f>IF(VLOOKUP($A143,記①男,9,FALSE)="","",VLOOKUP($A143,記①男,9,FALSE))</f>
        <v/>
      </c>
      <c r="L143" s="343" t="str">
        <f>IF(VLOOKUP($A143,記①男,10,FALSE)="","",VLOOKUP($A143,記①男,10,FALSE))</f>
        <v/>
      </c>
      <c r="M143" s="336" t="str">
        <f>IF($B143="","",IF(VLOOKUP($B143,名簿,7,FALSE)="","",VLOOKUP($B143,名簿,7,FALSE)))</f>
        <v/>
      </c>
      <c r="N143" s="323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36"/>
      <c r="D144" s="19" t="str">
        <f>IF($B143="","",VLOOKUP($B143,名簿,2,FALSE))</f>
        <v/>
      </c>
      <c r="E144" s="336"/>
      <c r="F144" s="336"/>
      <c r="G144" s="344"/>
      <c r="H144" s="343"/>
      <c r="I144" s="344"/>
      <c r="J144" s="343"/>
      <c r="K144" s="344"/>
      <c r="L144" s="343"/>
      <c r="M144" s="336"/>
      <c r="N144" s="323"/>
    </row>
    <row r="145" spans="1:14" ht="13.5" customHeight="1">
      <c r="A145" s="345">
        <f t="shared" ref="A145" si="49">A143+1</f>
        <v>56</v>
      </c>
      <c r="B145" s="336" t="str">
        <f>IF(VLOOKUP($A145,記①男,2,FALSE)="","",VLOOKUP($A145,記①男,2,FALSE))</f>
        <v/>
      </c>
      <c r="C145" s="336"/>
      <c r="D145" s="20" t="str">
        <f>IF($B145="","",IF(VLOOKUP($B145,名簿,3,FALSE)="","",VLOOKUP($B145,名簿,3,FALSE)))</f>
        <v/>
      </c>
      <c r="E145" s="336" t="str">
        <f>IF($B145="","",IF(VLOOKUP($B145,名簿,4,FALSE)="","",VLOOKUP($B145,名簿,4,FALSE)))</f>
        <v/>
      </c>
      <c r="F145" s="336" t="str">
        <f>IF($B145="","",IF(VLOOKUP($B145,名簿,5,FALSE)="","",VLOOKUP($B145,名簿,5,FALSE)))</f>
        <v/>
      </c>
      <c r="G145" s="344" t="str">
        <f>IF(VLOOKUP($A145,記①男,5,FALSE)="","",VLOOKUP($A145,記①男,5,FALSE))</f>
        <v/>
      </c>
      <c r="H145" s="343" t="str">
        <f>IF(VLOOKUP($A145,記①男,6,FALSE)="","",VLOOKUP($A145,記①男,6,FALSE))</f>
        <v/>
      </c>
      <c r="I145" s="344" t="str">
        <f>IF(VLOOKUP($A145,記①男,7,FALSE)="","",VLOOKUP($A145,記①男,7,FALSE))</f>
        <v/>
      </c>
      <c r="J145" s="343" t="str">
        <f>IF(VLOOKUP($A145,記①男,8,FALSE)="","",VLOOKUP($A145,記①男,8,FALSE))</f>
        <v/>
      </c>
      <c r="K145" s="344" t="str">
        <f>IF(VLOOKUP($A145,記①男,9,FALSE)="","",VLOOKUP($A145,記①男,9,FALSE))</f>
        <v/>
      </c>
      <c r="L145" s="343" t="str">
        <f>IF(VLOOKUP($A145,記①男,10,FALSE)="","",VLOOKUP($A145,記①男,10,FALSE))</f>
        <v/>
      </c>
      <c r="M145" s="336" t="str">
        <f>IF($B145="","",IF(VLOOKUP($B145,名簿,7,FALSE)="","",VLOOKUP($B145,名簿,7,FALSE)))</f>
        <v/>
      </c>
      <c r="N145" s="323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36"/>
      <c r="D146" s="19" t="str">
        <f>IF($B145="","",VLOOKUP($B145,名簿,2,FALSE))</f>
        <v/>
      </c>
      <c r="E146" s="336"/>
      <c r="F146" s="336"/>
      <c r="G146" s="344"/>
      <c r="H146" s="343"/>
      <c r="I146" s="344"/>
      <c r="J146" s="343"/>
      <c r="K146" s="344"/>
      <c r="L146" s="343"/>
      <c r="M146" s="336"/>
      <c r="N146" s="323"/>
    </row>
    <row r="147" spans="1:14" ht="13.5" customHeight="1">
      <c r="A147" s="345">
        <f t="shared" ref="A147" si="50">A145+1</f>
        <v>57</v>
      </c>
      <c r="B147" s="336" t="str">
        <f>IF(VLOOKUP($A147,記①男,2,FALSE)="","",VLOOKUP($A147,記①男,2,FALSE))</f>
        <v/>
      </c>
      <c r="C147" s="336"/>
      <c r="D147" s="20" t="str">
        <f>IF($B147="","",IF(VLOOKUP($B147,名簿,3,FALSE)="","",VLOOKUP($B147,名簿,3,FALSE)))</f>
        <v/>
      </c>
      <c r="E147" s="336" t="str">
        <f>IF($B147="","",IF(VLOOKUP($B147,名簿,4,FALSE)="","",VLOOKUP($B147,名簿,4,FALSE)))</f>
        <v/>
      </c>
      <c r="F147" s="336" t="str">
        <f>IF($B147="","",IF(VLOOKUP($B147,名簿,5,FALSE)="","",VLOOKUP($B147,名簿,5,FALSE)))</f>
        <v/>
      </c>
      <c r="G147" s="344" t="str">
        <f>IF(VLOOKUP($A147,記①男,5,FALSE)="","",VLOOKUP($A147,記①男,5,FALSE))</f>
        <v/>
      </c>
      <c r="H147" s="343" t="str">
        <f>IF(VLOOKUP($A147,記①男,6,FALSE)="","",VLOOKUP($A147,記①男,6,FALSE))</f>
        <v/>
      </c>
      <c r="I147" s="344" t="str">
        <f>IF(VLOOKUP($A147,記①男,7,FALSE)="","",VLOOKUP($A147,記①男,7,FALSE))</f>
        <v/>
      </c>
      <c r="J147" s="343" t="str">
        <f>IF(VLOOKUP($A147,記①男,8,FALSE)="","",VLOOKUP($A147,記①男,8,FALSE))</f>
        <v/>
      </c>
      <c r="K147" s="344" t="str">
        <f>IF(VLOOKUP($A147,記①男,9,FALSE)="","",VLOOKUP($A147,記①男,9,FALSE))</f>
        <v/>
      </c>
      <c r="L147" s="343" t="str">
        <f>IF(VLOOKUP($A147,記①男,10,FALSE)="","",VLOOKUP($A147,記①男,10,FALSE))</f>
        <v/>
      </c>
      <c r="M147" s="336" t="str">
        <f>IF($B147="","",IF(VLOOKUP($B147,名簿,7,FALSE)="","",VLOOKUP($B147,名簿,7,FALSE)))</f>
        <v/>
      </c>
      <c r="N147" s="323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36"/>
      <c r="D148" s="19" t="str">
        <f>IF($B147="","",VLOOKUP($B147,名簿,2,FALSE))</f>
        <v/>
      </c>
      <c r="E148" s="336"/>
      <c r="F148" s="336"/>
      <c r="G148" s="344"/>
      <c r="H148" s="343"/>
      <c r="I148" s="344"/>
      <c r="J148" s="343"/>
      <c r="K148" s="344"/>
      <c r="L148" s="343"/>
      <c r="M148" s="336"/>
      <c r="N148" s="323"/>
    </row>
    <row r="149" spans="1:14" ht="13.5" customHeight="1">
      <c r="A149" s="345">
        <f t="shared" ref="A149" si="51">A147+1</f>
        <v>58</v>
      </c>
      <c r="B149" s="336" t="str">
        <f>IF(VLOOKUP($A149,記①男,2,FALSE)="","",VLOOKUP($A149,記①男,2,FALSE))</f>
        <v/>
      </c>
      <c r="C149" s="336"/>
      <c r="D149" s="20" t="str">
        <f>IF($B149="","",IF(VLOOKUP($B149,名簿,3,FALSE)="","",VLOOKUP($B149,名簿,3,FALSE)))</f>
        <v/>
      </c>
      <c r="E149" s="336" t="str">
        <f>IF($B149="","",IF(VLOOKUP($B149,名簿,4,FALSE)="","",VLOOKUP($B149,名簿,4,FALSE)))</f>
        <v/>
      </c>
      <c r="F149" s="336" t="str">
        <f>IF($B149="","",IF(VLOOKUP($B149,名簿,5,FALSE)="","",VLOOKUP($B149,名簿,5,FALSE)))</f>
        <v/>
      </c>
      <c r="G149" s="344" t="str">
        <f>IF(VLOOKUP($A149,記①男,5,FALSE)="","",VLOOKUP($A149,記①男,5,FALSE))</f>
        <v/>
      </c>
      <c r="H149" s="343" t="str">
        <f>IF(VLOOKUP($A149,記①男,6,FALSE)="","",VLOOKUP($A149,記①男,6,FALSE))</f>
        <v/>
      </c>
      <c r="I149" s="344" t="str">
        <f>IF(VLOOKUP($A149,記①男,7,FALSE)="","",VLOOKUP($A149,記①男,7,FALSE))</f>
        <v/>
      </c>
      <c r="J149" s="343" t="str">
        <f>IF(VLOOKUP($A149,記①男,8,FALSE)="","",VLOOKUP($A149,記①男,8,FALSE))</f>
        <v/>
      </c>
      <c r="K149" s="344" t="str">
        <f>IF(VLOOKUP($A149,記①男,9,FALSE)="","",VLOOKUP($A149,記①男,9,FALSE))</f>
        <v/>
      </c>
      <c r="L149" s="343" t="str">
        <f>IF(VLOOKUP($A149,記①男,10,FALSE)="","",VLOOKUP($A149,記①男,10,FALSE))</f>
        <v/>
      </c>
      <c r="M149" s="336" t="str">
        <f>IF($B149="","",IF(VLOOKUP($B149,名簿,7,FALSE)="","",VLOOKUP($B149,名簿,7,FALSE)))</f>
        <v/>
      </c>
      <c r="N149" s="323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36"/>
      <c r="D150" s="19" t="str">
        <f>IF($B149="","",VLOOKUP($B149,名簿,2,FALSE))</f>
        <v/>
      </c>
      <c r="E150" s="336"/>
      <c r="F150" s="336"/>
      <c r="G150" s="344"/>
      <c r="H150" s="343"/>
      <c r="I150" s="344"/>
      <c r="J150" s="343"/>
      <c r="K150" s="344"/>
      <c r="L150" s="343"/>
      <c r="M150" s="336"/>
      <c r="N150" s="323"/>
    </row>
    <row r="151" spans="1:14" ht="13.5" customHeight="1">
      <c r="A151" s="345">
        <f t="shared" ref="A151" si="52">A149+1</f>
        <v>59</v>
      </c>
      <c r="B151" s="336" t="str">
        <f>IF(VLOOKUP($A151,記①男,2,FALSE)="","",VLOOKUP($A151,記①男,2,FALSE))</f>
        <v/>
      </c>
      <c r="C151" s="336"/>
      <c r="D151" s="20" t="str">
        <f>IF($B151="","",IF(VLOOKUP($B151,名簿,3,FALSE)="","",VLOOKUP($B151,名簿,3,FALSE)))</f>
        <v/>
      </c>
      <c r="E151" s="336" t="str">
        <f>IF($B151="","",IF(VLOOKUP($B151,名簿,4,FALSE)="","",VLOOKUP($B151,名簿,4,FALSE)))</f>
        <v/>
      </c>
      <c r="F151" s="336" t="str">
        <f>IF($B151="","",IF(VLOOKUP($B151,名簿,5,FALSE)="","",VLOOKUP($B151,名簿,5,FALSE)))</f>
        <v/>
      </c>
      <c r="G151" s="344" t="str">
        <f>IF(VLOOKUP($A151,記①男,5,FALSE)="","",VLOOKUP($A151,記①男,5,FALSE))</f>
        <v/>
      </c>
      <c r="H151" s="343" t="str">
        <f>IF(VLOOKUP($A151,記①男,6,FALSE)="","",VLOOKUP($A151,記①男,6,FALSE))</f>
        <v/>
      </c>
      <c r="I151" s="344" t="str">
        <f>IF(VLOOKUP($A151,記①男,7,FALSE)="","",VLOOKUP($A151,記①男,7,FALSE))</f>
        <v/>
      </c>
      <c r="J151" s="343" t="str">
        <f>IF(VLOOKUP($A151,記①男,8,FALSE)="","",VLOOKUP($A151,記①男,8,FALSE))</f>
        <v/>
      </c>
      <c r="K151" s="344" t="str">
        <f>IF(VLOOKUP($A151,記①男,9,FALSE)="","",VLOOKUP($A151,記①男,9,FALSE))</f>
        <v/>
      </c>
      <c r="L151" s="343" t="str">
        <f>IF(VLOOKUP($A151,記①男,10,FALSE)="","",VLOOKUP($A151,記①男,10,FALSE))</f>
        <v/>
      </c>
      <c r="M151" s="336" t="str">
        <f>IF($B151="","",IF(VLOOKUP($B151,名簿,7,FALSE)="","",VLOOKUP($B151,名簿,7,FALSE)))</f>
        <v/>
      </c>
      <c r="N151" s="323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36"/>
      <c r="D152" s="19" t="str">
        <f>IF($B151="","",VLOOKUP($B151,名簿,2,FALSE))</f>
        <v/>
      </c>
      <c r="E152" s="336"/>
      <c r="F152" s="336"/>
      <c r="G152" s="344"/>
      <c r="H152" s="343"/>
      <c r="I152" s="344"/>
      <c r="J152" s="343"/>
      <c r="K152" s="344"/>
      <c r="L152" s="343"/>
      <c r="M152" s="336"/>
      <c r="N152" s="323"/>
    </row>
    <row r="153" spans="1:14" ht="13.5" customHeight="1" thickBot="1">
      <c r="A153" s="345">
        <f t="shared" ref="A153" si="53">A151+1</f>
        <v>60</v>
      </c>
      <c r="B153" s="324" t="str">
        <f>IF(VLOOKUP($A153,記①男,2,FALSE)="","",VLOOKUP($A153,記①男,2,FALSE))</f>
        <v/>
      </c>
      <c r="C153" s="324"/>
      <c r="D153" s="20" t="str">
        <f>IF($B153="","",IF(VLOOKUP($B153,名簿,3,FALSE)="","",VLOOKUP($B153,名簿,3,FALSE)))</f>
        <v/>
      </c>
      <c r="E153" s="324" t="str">
        <f>IF($B153="","",IF(VLOOKUP($B153,名簿,4,FALSE)="","",VLOOKUP($B153,名簿,4,FALSE)))</f>
        <v/>
      </c>
      <c r="F153" s="324" t="str">
        <f>IF($B153="","",IF(VLOOKUP($B153,名簿,5,FALSE)="","",VLOOKUP($B153,名簿,5,FALSE)))</f>
        <v/>
      </c>
      <c r="G153" s="359" t="str">
        <f>IF(VLOOKUP($A153,記①男,5,FALSE)="","",VLOOKUP($A153,記①男,5,FALSE))</f>
        <v/>
      </c>
      <c r="H153" s="343" t="str">
        <f>IF(VLOOKUP($A153,記①男,6,FALSE)="","",VLOOKUP($A153,記①男,6,FALSE))</f>
        <v/>
      </c>
      <c r="I153" s="359" t="str">
        <f>IF(VLOOKUP($A153,記①男,7,FALSE)="","",VLOOKUP($A153,記①男,7,FALSE))</f>
        <v/>
      </c>
      <c r="J153" s="343" t="str">
        <f>IF(VLOOKUP($A153,記①男,8,FALSE)="","",VLOOKUP($A153,記①男,8,FALSE))</f>
        <v/>
      </c>
      <c r="K153" s="359" t="str">
        <f>IF(VLOOKUP($A153,記①男,9,FALSE)="","",VLOOKUP($A153,記①男,9,FALSE))</f>
        <v/>
      </c>
      <c r="L153" s="343" t="str">
        <f>IF(VLOOKUP($A153,記①男,10,FALSE)="","",VLOOKUP($A153,記①男,10,FALSE))</f>
        <v/>
      </c>
      <c r="M153" s="324" t="str">
        <f>IF($B153="","",IF(VLOOKUP($B153,名簿,7,FALSE)="","",VLOOKUP($B153,名簿,7,FALSE)))</f>
        <v/>
      </c>
      <c r="N153" s="326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25"/>
      <c r="D154" s="21" t="str">
        <f>IF($B153="","",VLOOKUP($B153,名簿,2,FALSE))</f>
        <v/>
      </c>
      <c r="E154" s="325"/>
      <c r="F154" s="325"/>
      <c r="G154" s="360"/>
      <c r="H154" s="358"/>
      <c r="I154" s="360"/>
      <c r="J154" s="358"/>
      <c r="K154" s="360"/>
      <c r="L154" s="358"/>
      <c r="M154" s="325"/>
      <c r="N154" s="327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IF(SUM(記①入力!$F$4,記①入力!$Q$4)=0,"",SUM(記①入力!$F$4,記①入力!$Q$4))</f>
        <v/>
      </c>
      <c r="I156" s="339" t="str">
        <f>IF(H156="","",H156*名簿!$L$7)</f>
        <v/>
      </c>
      <c r="J156" s="341" t="s">
        <v>14</v>
      </c>
      <c r="K156" s="337" t="str">
        <f>IF(SUM(記①入力!$G$4,記①入力!$R$4)=0,"",SUM(記①入力!$G$4,記①入力!$R$4))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記①入力!$A$1</f>
        <v>第１回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IF(VLOOKUP($A168,記①男,2,FALSE)="","",VLOOKUP($A168,記①男,2,FALSE))</f>
        <v/>
      </c>
      <c r="C168" s="346"/>
      <c r="D168" s="18" t="str">
        <f>IF($B168="","",IF(VLOOKUP($B168,名簿,3,FALSE)="","",VLOOKUP($B168,名簿,3,FALSE)))</f>
        <v/>
      </c>
      <c r="E168" s="346" t="str">
        <f>IF($B168="","",IF(VLOOKUP($B168,名簿,4,FALSE)="","",VLOOKUP($B168,名簿,4,FALSE)))</f>
        <v/>
      </c>
      <c r="F168" s="346" t="str">
        <f>IF($B168="","",IF(VLOOKUP($B168,名簿,5,FALSE)="","",VLOOKUP($B168,名簿,5,FALSE)))</f>
        <v/>
      </c>
      <c r="G168" s="362" t="str">
        <f>IF(VLOOKUP($A168,記①男,5,FALSE)="","",VLOOKUP($A168,記①男,5,FALSE))</f>
        <v/>
      </c>
      <c r="H168" s="361" t="str">
        <f>IF(VLOOKUP($A168,記①男,6,FALSE)="","",VLOOKUP($A168,記①男,6,FALSE))</f>
        <v/>
      </c>
      <c r="I168" s="362" t="str">
        <f>IF(VLOOKUP($A168,記①男,7,FALSE)="","",VLOOKUP($A168,記①男,7,FALSE))</f>
        <v/>
      </c>
      <c r="J168" s="361" t="str">
        <f>IF(VLOOKUP($A168,記①男,8,FALSE)="","",VLOOKUP($A168,記①男,8,FALSE))</f>
        <v/>
      </c>
      <c r="K168" s="362" t="str">
        <f>IF(VLOOKUP($A168,記①男,9,FALSE)="","",VLOOKUP($A168,記①男,9,FALSE))</f>
        <v/>
      </c>
      <c r="L168" s="361" t="str">
        <f>IF(VLOOKUP($A168,記①男,10,FALSE)="","",VLOOKUP($A168,記①男,10,FALSE))</f>
        <v/>
      </c>
      <c r="M168" s="346" t="str">
        <f>IF($B168="","",IF(VLOOKUP($B168,名簿,7,FALSE)="","",VLOOKUP($B168,名簿,7,FALSE)))</f>
        <v/>
      </c>
      <c r="N168" s="347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36"/>
      <c r="D169" s="19" t="str">
        <f>IF($B168="","",VLOOKUP($B168,名簿,2,FALSE))</f>
        <v/>
      </c>
      <c r="E169" s="336"/>
      <c r="F169" s="336"/>
      <c r="G169" s="344"/>
      <c r="H169" s="343"/>
      <c r="I169" s="344"/>
      <c r="J169" s="343"/>
      <c r="K169" s="344"/>
      <c r="L169" s="343"/>
      <c r="M169" s="336"/>
      <c r="N169" s="323"/>
    </row>
    <row r="170" spans="1:14" ht="13.5" customHeight="1">
      <c r="A170" s="345">
        <f>A168+1</f>
        <v>62</v>
      </c>
      <c r="B170" s="336" t="str">
        <f>IF(VLOOKUP($A170,記①男,2,FALSE)="","",VLOOKUP($A170,記①男,2,FALSE))</f>
        <v/>
      </c>
      <c r="C170" s="336"/>
      <c r="D170" s="20" t="str">
        <f>IF($B170="","",IF(VLOOKUP($B170,名簿,3,FALSE)="","",VLOOKUP($B170,名簿,3,FALSE)))</f>
        <v/>
      </c>
      <c r="E170" s="336" t="str">
        <f>IF($B170="","",IF(VLOOKUP($B170,名簿,4,FALSE)="","",VLOOKUP($B170,名簿,4,FALSE)))</f>
        <v/>
      </c>
      <c r="F170" s="336" t="str">
        <f>IF($B170="","",IF(VLOOKUP($B170,名簿,5,FALSE)="","",VLOOKUP($B170,名簿,5,FALSE)))</f>
        <v/>
      </c>
      <c r="G170" s="344" t="str">
        <f>IF(VLOOKUP($A170,記①男,5,FALSE)="","",VLOOKUP($A170,記①男,5,FALSE))</f>
        <v/>
      </c>
      <c r="H170" s="343" t="str">
        <f>IF(VLOOKUP($A170,記①男,6,FALSE)="","",VLOOKUP($A170,記①男,6,FALSE))</f>
        <v/>
      </c>
      <c r="I170" s="344" t="str">
        <f>IF(VLOOKUP($A170,記①男,7,FALSE)="","",VLOOKUP($A170,記①男,7,FALSE))</f>
        <v/>
      </c>
      <c r="J170" s="343" t="str">
        <f>IF(VLOOKUP($A170,記①男,8,FALSE)="","",VLOOKUP($A170,記①男,8,FALSE))</f>
        <v/>
      </c>
      <c r="K170" s="344" t="str">
        <f>IF(VLOOKUP($A170,記①男,9,FALSE)="","",VLOOKUP($A170,記①男,9,FALSE))</f>
        <v/>
      </c>
      <c r="L170" s="343" t="str">
        <f>IF(VLOOKUP($A170,記①男,10,FALSE)="","",VLOOKUP($A170,記①男,10,FALSE))</f>
        <v/>
      </c>
      <c r="M170" s="336" t="str">
        <f>IF($B170="","",IF(VLOOKUP($B170,名簿,7,FALSE)="","",VLOOKUP($B170,名簿,7,FALSE)))</f>
        <v/>
      </c>
      <c r="N170" s="323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36"/>
      <c r="D171" s="19" t="str">
        <f>IF($B170="","",VLOOKUP($B170,名簿,2,FALSE))</f>
        <v/>
      </c>
      <c r="E171" s="336"/>
      <c r="F171" s="336"/>
      <c r="G171" s="344"/>
      <c r="H171" s="343"/>
      <c r="I171" s="344"/>
      <c r="J171" s="343"/>
      <c r="K171" s="344"/>
      <c r="L171" s="343"/>
      <c r="M171" s="336"/>
      <c r="N171" s="323"/>
    </row>
    <row r="172" spans="1:14" ht="13.5" customHeight="1">
      <c r="A172" s="345">
        <f t="shared" ref="A172" si="54">A170+1</f>
        <v>63</v>
      </c>
      <c r="B172" s="336" t="str">
        <f>IF(VLOOKUP($A172,記①男,2,FALSE)="","",VLOOKUP($A172,記①男,2,FALSE))</f>
        <v/>
      </c>
      <c r="C172" s="336"/>
      <c r="D172" s="20" t="str">
        <f>IF($B172="","",IF(VLOOKUP($B172,名簿,3,FALSE)="","",VLOOKUP($B172,名簿,3,FALSE)))</f>
        <v/>
      </c>
      <c r="E172" s="336" t="str">
        <f>IF($B172="","",IF(VLOOKUP($B172,名簿,4,FALSE)="","",VLOOKUP($B172,名簿,4,FALSE)))</f>
        <v/>
      </c>
      <c r="F172" s="336" t="str">
        <f>IF($B172="","",IF(VLOOKUP($B172,名簿,5,FALSE)="","",VLOOKUP($B172,名簿,5,FALSE)))</f>
        <v/>
      </c>
      <c r="G172" s="344" t="str">
        <f>IF(VLOOKUP($A172,記①男,5,FALSE)="","",VLOOKUP($A172,記①男,5,FALSE))</f>
        <v/>
      </c>
      <c r="H172" s="343" t="str">
        <f>IF(VLOOKUP($A172,記①男,6,FALSE)="","",VLOOKUP($A172,記①男,6,FALSE))</f>
        <v/>
      </c>
      <c r="I172" s="344" t="str">
        <f>IF(VLOOKUP($A172,記①男,7,FALSE)="","",VLOOKUP($A172,記①男,7,FALSE))</f>
        <v/>
      </c>
      <c r="J172" s="343" t="str">
        <f>IF(VLOOKUP($A172,記①男,8,FALSE)="","",VLOOKUP($A172,記①男,8,FALSE))</f>
        <v/>
      </c>
      <c r="K172" s="344" t="str">
        <f>IF(VLOOKUP($A172,記①男,9,FALSE)="","",VLOOKUP($A172,記①男,9,FALSE))</f>
        <v/>
      </c>
      <c r="L172" s="343" t="str">
        <f>IF(VLOOKUP($A172,記①男,10,FALSE)="","",VLOOKUP($A172,記①男,10,FALSE))</f>
        <v/>
      </c>
      <c r="M172" s="336" t="str">
        <f>IF($B172="","",IF(VLOOKUP($B172,名簿,7,FALSE)="","",VLOOKUP($B172,名簿,7,FALSE)))</f>
        <v/>
      </c>
      <c r="N172" s="323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36"/>
      <c r="D173" s="19" t="str">
        <f>IF($B172="","",VLOOKUP($B172,名簿,2,FALSE))</f>
        <v/>
      </c>
      <c r="E173" s="336"/>
      <c r="F173" s="336"/>
      <c r="G173" s="344"/>
      <c r="H173" s="343"/>
      <c r="I173" s="344"/>
      <c r="J173" s="343"/>
      <c r="K173" s="344"/>
      <c r="L173" s="343"/>
      <c r="M173" s="336"/>
      <c r="N173" s="323"/>
    </row>
    <row r="174" spans="1:14" ht="13.5" customHeight="1">
      <c r="A174" s="345">
        <f t="shared" ref="A174" si="55">A172+1</f>
        <v>64</v>
      </c>
      <c r="B174" s="336" t="str">
        <f>IF(VLOOKUP($A174,記①男,2,FALSE)="","",VLOOKUP($A174,記①男,2,FALSE))</f>
        <v/>
      </c>
      <c r="C174" s="336"/>
      <c r="D174" s="20" t="str">
        <f>IF($B174="","",IF(VLOOKUP($B174,名簿,3,FALSE)="","",VLOOKUP($B174,名簿,3,FALSE)))</f>
        <v/>
      </c>
      <c r="E174" s="336" t="str">
        <f>IF($B174="","",IF(VLOOKUP($B174,名簿,4,FALSE)="","",VLOOKUP($B174,名簿,4,FALSE)))</f>
        <v/>
      </c>
      <c r="F174" s="336" t="str">
        <f>IF($B174="","",IF(VLOOKUP($B174,名簿,5,FALSE)="","",VLOOKUP($B174,名簿,5,FALSE)))</f>
        <v/>
      </c>
      <c r="G174" s="344" t="str">
        <f>IF(VLOOKUP($A174,記①男,5,FALSE)="","",VLOOKUP($A174,記①男,5,FALSE))</f>
        <v/>
      </c>
      <c r="H174" s="343" t="str">
        <f>IF(VLOOKUP($A174,記①男,6,FALSE)="","",VLOOKUP($A174,記①男,6,FALSE))</f>
        <v/>
      </c>
      <c r="I174" s="344" t="str">
        <f>IF(VLOOKUP($A174,記①男,7,FALSE)="","",VLOOKUP($A174,記①男,7,FALSE))</f>
        <v/>
      </c>
      <c r="J174" s="343" t="str">
        <f>IF(VLOOKUP($A174,記①男,8,FALSE)="","",VLOOKUP($A174,記①男,8,FALSE))</f>
        <v/>
      </c>
      <c r="K174" s="344" t="str">
        <f>IF(VLOOKUP($A174,記①男,9,FALSE)="","",VLOOKUP($A174,記①男,9,FALSE))</f>
        <v/>
      </c>
      <c r="L174" s="343" t="str">
        <f>IF(VLOOKUP($A174,記①男,10,FALSE)="","",VLOOKUP($A174,記①男,10,FALSE))</f>
        <v/>
      </c>
      <c r="M174" s="336" t="str">
        <f>IF($B174="","",IF(VLOOKUP($B174,名簿,7,FALSE)="","",VLOOKUP($B174,名簿,7,FALSE)))</f>
        <v/>
      </c>
      <c r="N174" s="323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36"/>
      <c r="D175" s="19" t="str">
        <f>IF($B174="","",VLOOKUP($B174,名簿,2,FALSE))</f>
        <v/>
      </c>
      <c r="E175" s="336"/>
      <c r="F175" s="336"/>
      <c r="G175" s="344"/>
      <c r="H175" s="343"/>
      <c r="I175" s="344"/>
      <c r="J175" s="343"/>
      <c r="K175" s="344"/>
      <c r="L175" s="343"/>
      <c r="M175" s="336"/>
      <c r="N175" s="323"/>
    </row>
    <row r="176" spans="1:14" ht="13.5" customHeight="1">
      <c r="A176" s="345">
        <f t="shared" ref="A176" si="56">A174+1</f>
        <v>65</v>
      </c>
      <c r="B176" s="336" t="str">
        <f>IF(VLOOKUP($A176,記①男,2,FALSE)="","",VLOOKUP($A176,記①男,2,FALSE))</f>
        <v/>
      </c>
      <c r="C176" s="336"/>
      <c r="D176" s="20" t="str">
        <f>IF($B176="","",IF(VLOOKUP($B176,名簿,3,FALSE)="","",VLOOKUP($B176,名簿,3,FALSE)))</f>
        <v/>
      </c>
      <c r="E176" s="336" t="str">
        <f>IF($B176="","",IF(VLOOKUP($B176,名簿,4,FALSE)="","",VLOOKUP($B176,名簿,4,FALSE)))</f>
        <v/>
      </c>
      <c r="F176" s="336" t="str">
        <f>IF($B176="","",IF(VLOOKUP($B176,名簿,5,FALSE)="","",VLOOKUP($B176,名簿,5,FALSE)))</f>
        <v/>
      </c>
      <c r="G176" s="344" t="str">
        <f>IF(VLOOKUP($A176,記①男,5,FALSE)="","",VLOOKUP($A176,記①男,5,FALSE))</f>
        <v/>
      </c>
      <c r="H176" s="343" t="str">
        <f>IF(VLOOKUP($A176,記①男,6,FALSE)="","",VLOOKUP($A176,記①男,6,FALSE))</f>
        <v/>
      </c>
      <c r="I176" s="344" t="str">
        <f>IF(VLOOKUP($A176,記①男,7,FALSE)="","",VLOOKUP($A176,記①男,7,FALSE))</f>
        <v/>
      </c>
      <c r="J176" s="343" t="str">
        <f>IF(VLOOKUP($A176,記①男,8,FALSE)="","",VLOOKUP($A176,記①男,8,FALSE))</f>
        <v/>
      </c>
      <c r="K176" s="344" t="str">
        <f>IF(VLOOKUP($A176,記①男,9,FALSE)="","",VLOOKUP($A176,記①男,9,FALSE))</f>
        <v/>
      </c>
      <c r="L176" s="343" t="str">
        <f>IF(VLOOKUP($A176,記①男,10,FALSE)="","",VLOOKUP($A176,記①男,10,FALSE))</f>
        <v/>
      </c>
      <c r="M176" s="336" t="str">
        <f>IF($B176="","",IF(VLOOKUP($B176,名簿,7,FALSE)="","",VLOOKUP($B176,名簿,7,FALSE)))</f>
        <v/>
      </c>
      <c r="N176" s="323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36"/>
      <c r="D177" s="19" t="str">
        <f>IF($B176="","",VLOOKUP($B176,名簿,2,FALSE))</f>
        <v/>
      </c>
      <c r="E177" s="336"/>
      <c r="F177" s="336"/>
      <c r="G177" s="344"/>
      <c r="H177" s="343"/>
      <c r="I177" s="344"/>
      <c r="J177" s="343"/>
      <c r="K177" s="344"/>
      <c r="L177" s="343"/>
      <c r="M177" s="336"/>
      <c r="N177" s="323"/>
    </row>
    <row r="178" spans="1:14" ht="13.5" customHeight="1">
      <c r="A178" s="345">
        <f t="shared" ref="A178" si="57">A176+1</f>
        <v>66</v>
      </c>
      <c r="B178" s="336" t="str">
        <f>IF(VLOOKUP($A178,記①男,2,FALSE)="","",VLOOKUP($A178,記①男,2,FALSE))</f>
        <v/>
      </c>
      <c r="C178" s="336"/>
      <c r="D178" s="20" t="str">
        <f>IF($B178="","",IF(VLOOKUP($B178,名簿,3,FALSE)="","",VLOOKUP($B178,名簿,3,FALSE)))</f>
        <v/>
      </c>
      <c r="E178" s="336" t="str">
        <f>IF($B178="","",IF(VLOOKUP($B178,名簿,4,FALSE)="","",VLOOKUP($B178,名簿,4,FALSE)))</f>
        <v/>
      </c>
      <c r="F178" s="336" t="str">
        <f>IF($B178="","",IF(VLOOKUP($B178,名簿,5,FALSE)="","",VLOOKUP($B178,名簿,5,FALSE)))</f>
        <v/>
      </c>
      <c r="G178" s="344" t="str">
        <f>IF(VLOOKUP($A178,記①男,5,FALSE)="","",VLOOKUP($A178,記①男,5,FALSE))</f>
        <v/>
      </c>
      <c r="H178" s="343" t="str">
        <f>IF(VLOOKUP($A178,記①男,6,FALSE)="","",VLOOKUP($A178,記①男,6,FALSE))</f>
        <v/>
      </c>
      <c r="I178" s="344" t="str">
        <f>IF(VLOOKUP($A178,記①男,7,FALSE)="","",VLOOKUP($A178,記①男,7,FALSE))</f>
        <v/>
      </c>
      <c r="J178" s="343" t="str">
        <f>IF(VLOOKUP($A178,記①男,8,FALSE)="","",VLOOKUP($A178,記①男,8,FALSE))</f>
        <v/>
      </c>
      <c r="K178" s="344" t="str">
        <f>IF(VLOOKUP($A178,記①男,9,FALSE)="","",VLOOKUP($A178,記①男,9,FALSE))</f>
        <v/>
      </c>
      <c r="L178" s="343" t="str">
        <f>IF(VLOOKUP($A178,記①男,10,FALSE)="","",VLOOKUP($A178,記①男,10,FALSE))</f>
        <v/>
      </c>
      <c r="M178" s="336" t="str">
        <f>IF($B178="","",IF(VLOOKUP($B178,名簿,7,FALSE)="","",VLOOKUP($B178,名簿,7,FALSE)))</f>
        <v/>
      </c>
      <c r="N178" s="323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36"/>
      <c r="D179" s="19" t="str">
        <f>IF($B178="","",VLOOKUP($B178,名簿,2,FALSE))</f>
        <v/>
      </c>
      <c r="E179" s="336"/>
      <c r="F179" s="336"/>
      <c r="G179" s="344"/>
      <c r="H179" s="343"/>
      <c r="I179" s="344"/>
      <c r="J179" s="343"/>
      <c r="K179" s="344"/>
      <c r="L179" s="343"/>
      <c r="M179" s="336"/>
      <c r="N179" s="323"/>
    </row>
    <row r="180" spans="1:14" ht="13.5" customHeight="1">
      <c r="A180" s="345">
        <f t="shared" ref="A180" si="58">A178+1</f>
        <v>67</v>
      </c>
      <c r="B180" s="336" t="str">
        <f>IF(VLOOKUP($A180,記①男,2,FALSE)="","",VLOOKUP($A180,記①男,2,FALSE))</f>
        <v/>
      </c>
      <c r="C180" s="336"/>
      <c r="D180" s="20" t="str">
        <f>IF($B180="","",IF(VLOOKUP($B180,名簿,3,FALSE)="","",VLOOKUP($B180,名簿,3,FALSE)))</f>
        <v/>
      </c>
      <c r="E180" s="336" t="str">
        <f>IF($B180="","",IF(VLOOKUP($B180,名簿,4,FALSE)="","",VLOOKUP($B180,名簿,4,FALSE)))</f>
        <v/>
      </c>
      <c r="F180" s="336" t="str">
        <f>IF($B180="","",IF(VLOOKUP($B180,名簿,5,FALSE)="","",VLOOKUP($B180,名簿,5,FALSE)))</f>
        <v/>
      </c>
      <c r="G180" s="344" t="str">
        <f>IF(VLOOKUP($A180,記①男,5,FALSE)="","",VLOOKUP($A180,記①男,5,FALSE))</f>
        <v/>
      </c>
      <c r="H180" s="343" t="str">
        <f>IF(VLOOKUP($A180,記①男,6,FALSE)="","",VLOOKUP($A180,記①男,6,FALSE))</f>
        <v/>
      </c>
      <c r="I180" s="344" t="str">
        <f>IF(VLOOKUP($A180,記①男,7,FALSE)="","",VLOOKUP($A180,記①男,7,FALSE))</f>
        <v/>
      </c>
      <c r="J180" s="343" t="str">
        <f>IF(VLOOKUP($A180,記①男,8,FALSE)="","",VLOOKUP($A180,記①男,8,FALSE))</f>
        <v/>
      </c>
      <c r="K180" s="344" t="str">
        <f>IF(VLOOKUP($A180,記①男,9,FALSE)="","",VLOOKUP($A180,記①男,9,FALSE))</f>
        <v/>
      </c>
      <c r="L180" s="343" t="str">
        <f>IF(VLOOKUP($A180,記①男,10,FALSE)="","",VLOOKUP($A180,記①男,10,FALSE))</f>
        <v/>
      </c>
      <c r="M180" s="336" t="str">
        <f>IF($B180="","",IF(VLOOKUP($B180,名簿,7,FALSE)="","",VLOOKUP($B180,名簿,7,FALSE)))</f>
        <v/>
      </c>
      <c r="N180" s="323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36"/>
      <c r="D181" s="19" t="str">
        <f>IF($B180="","",VLOOKUP($B180,名簿,2,FALSE))</f>
        <v/>
      </c>
      <c r="E181" s="336"/>
      <c r="F181" s="336"/>
      <c r="G181" s="344"/>
      <c r="H181" s="343"/>
      <c r="I181" s="344"/>
      <c r="J181" s="343"/>
      <c r="K181" s="344"/>
      <c r="L181" s="343"/>
      <c r="M181" s="336"/>
      <c r="N181" s="323"/>
    </row>
    <row r="182" spans="1:14" ht="13.5" customHeight="1">
      <c r="A182" s="345">
        <f t="shared" ref="A182" si="59">A180+1</f>
        <v>68</v>
      </c>
      <c r="B182" s="336" t="str">
        <f>IF(VLOOKUP($A182,記①男,2,FALSE)="","",VLOOKUP($A182,記①男,2,FALSE))</f>
        <v/>
      </c>
      <c r="C182" s="336"/>
      <c r="D182" s="20" t="str">
        <f>IF($B182="","",IF(VLOOKUP($B182,名簿,3,FALSE)="","",VLOOKUP($B182,名簿,3,FALSE)))</f>
        <v/>
      </c>
      <c r="E182" s="336" t="str">
        <f>IF($B182="","",IF(VLOOKUP($B182,名簿,4,FALSE)="","",VLOOKUP($B182,名簿,4,FALSE)))</f>
        <v/>
      </c>
      <c r="F182" s="336" t="str">
        <f>IF($B182="","",IF(VLOOKUP($B182,名簿,5,FALSE)="","",VLOOKUP($B182,名簿,5,FALSE)))</f>
        <v/>
      </c>
      <c r="G182" s="344" t="str">
        <f>IF(VLOOKUP($A182,記①男,5,FALSE)="","",VLOOKUP($A182,記①男,5,FALSE))</f>
        <v/>
      </c>
      <c r="H182" s="343" t="str">
        <f>IF(VLOOKUP($A182,記①男,6,FALSE)="","",VLOOKUP($A182,記①男,6,FALSE))</f>
        <v/>
      </c>
      <c r="I182" s="344" t="str">
        <f>IF(VLOOKUP($A182,記①男,7,FALSE)="","",VLOOKUP($A182,記①男,7,FALSE))</f>
        <v/>
      </c>
      <c r="J182" s="343" t="str">
        <f>IF(VLOOKUP($A182,記①男,8,FALSE)="","",VLOOKUP($A182,記①男,8,FALSE))</f>
        <v/>
      </c>
      <c r="K182" s="344" t="str">
        <f>IF(VLOOKUP($A182,記①男,9,FALSE)="","",VLOOKUP($A182,記①男,9,FALSE))</f>
        <v/>
      </c>
      <c r="L182" s="343" t="str">
        <f>IF(VLOOKUP($A182,記①男,10,FALSE)="","",VLOOKUP($A182,記①男,10,FALSE))</f>
        <v/>
      </c>
      <c r="M182" s="336" t="str">
        <f>IF($B182="","",IF(VLOOKUP($B182,名簿,7,FALSE)="","",VLOOKUP($B182,名簿,7,FALSE)))</f>
        <v/>
      </c>
      <c r="N182" s="323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36"/>
      <c r="D183" s="19" t="str">
        <f>IF($B182="","",VLOOKUP($B182,名簿,2,FALSE))</f>
        <v/>
      </c>
      <c r="E183" s="336"/>
      <c r="F183" s="336"/>
      <c r="G183" s="344"/>
      <c r="H183" s="343"/>
      <c r="I183" s="344"/>
      <c r="J183" s="343"/>
      <c r="K183" s="344"/>
      <c r="L183" s="343"/>
      <c r="M183" s="336"/>
      <c r="N183" s="323"/>
    </row>
    <row r="184" spans="1:14" ht="13.5" customHeight="1">
      <c r="A184" s="345">
        <f t="shared" ref="A184" si="60">A182+1</f>
        <v>69</v>
      </c>
      <c r="B184" s="336" t="str">
        <f>IF(VLOOKUP($A184,記①男,2,FALSE)="","",VLOOKUP($A184,記①男,2,FALSE))</f>
        <v/>
      </c>
      <c r="C184" s="336"/>
      <c r="D184" s="20" t="str">
        <f>IF($B184="","",IF(VLOOKUP($B184,名簿,3,FALSE)="","",VLOOKUP($B184,名簿,3,FALSE)))</f>
        <v/>
      </c>
      <c r="E184" s="336" t="str">
        <f>IF($B184="","",IF(VLOOKUP($B184,名簿,4,FALSE)="","",VLOOKUP($B184,名簿,4,FALSE)))</f>
        <v/>
      </c>
      <c r="F184" s="336" t="str">
        <f>IF($B184="","",IF(VLOOKUP($B184,名簿,5,FALSE)="","",VLOOKUP($B184,名簿,5,FALSE)))</f>
        <v/>
      </c>
      <c r="G184" s="344" t="str">
        <f>IF(VLOOKUP($A184,記①男,5,FALSE)="","",VLOOKUP($A184,記①男,5,FALSE))</f>
        <v/>
      </c>
      <c r="H184" s="343" t="str">
        <f>IF(VLOOKUP($A184,記①男,6,FALSE)="","",VLOOKUP($A184,記①男,6,FALSE))</f>
        <v/>
      </c>
      <c r="I184" s="344" t="str">
        <f>IF(VLOOKUP($A184,記①男,7,FALSE)="","",VLOOKUP($A184,記①男,7,FALSE))</f>
        <v/>
      </c>
      <c r="J184" s="343" t="str">
        <f>IF(VLOOKUP($A184,記①男,8,FALSE)="","",VLOOKUP($A184,記①男,8,FALSE))</f>
        <v/>
      </c>
      <c r="K184" s="344" t="str">
        <f>IF(VLOOKUP($A184,記①男,9,FALSE)="","",VLOOKUP($A184,記①男,9,FALSE))</f>
        <v/>
      </c>
      <c r="L184" s="343" t="str">
        <f>IF(VLOOKUP($A184,記①男,10,FALSE)="","",VLOOKUP($A184,記①男,10,FALSE))</f>
        <v/>
      </c>
      <c r="M184" s="336" t="str">
        <f>IF($B184="","",IF(VLOOKUP($B184,名簿,7,FALSE)="","",VLOOKUP($B184,名簿,7,FALSE)))</f>
        <v/>
      </c>
      <c r="N184" s="323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36"/>
      <c r="D185" s="19" t="str">
        <f>IF($B184="","",VLOOKUP($B184,名簿,2,FALSE))</f>
        <v/>
      </c>
      <c r="E185" s="336"/>
      <c r="F185" s="336"/>
      <c r="G185" s="344"/>
      <c r="H185" s="343"/>
      <c r="I185" s="344"/>
      <c r="J185" s="343"/>
      <c r="K185" s="344"/>
      <c r="L185" s="343"/>
      <c r="M185" s="336"/>
      <c r="N185" s="323"/>
    </row>
    <row r="186" spans="1:14" ht="13.5" customHeight="1">
      <c r="A186" s="345">
        <f t="shared" ref="A186" si="61">A184+1</f>
        <v>70</v>
      </c>
      <c r="B186" s="336" t="str">
        <f>IF(VLOOKUP($A186,記①男,2,FALSE)="","",VLOOKUP($A186,記①男,2,FALSE))</f>
        <v/>
      </c>
      <c r="C186" s="336"/>
      <c r="D186" s="20" t="str">
        <f>IF($B186="","",IF(VLOOKUP($B186,名簿,3,FALSE)="","",VLOOKUP($B186,名簿,3,FALSE)))</f>
        <v/>
      </c>
      <c r="E186" s="336" t="str">
        <f>IF($B186="","",IF(VLOOKUP($B186,名簿,4,FALSE)="","",VLOOKUP($B186,名簿,4,FALSE)))</f>
        <v/>
      </c>
      <c r="F186" s="336" t="str">
        <f>IF($B186="","",IF(VLOOKUP($B186,名簿,5,FALSE)="","",VLOOKUP($B186,名簿,5,FALSE)))</f>
        <v/>
      </c>
      <c r="G186" s="344" t="str">
        <f>IF(VLOOKUP($A186,記①男,5,FALSE)="","",VLOOKUP($A186,記①男,5,FALSE))</f>
        <v/>
      </c>
      <c r="H186" s="343" t="str">
        <f>IF(VLOOKUP($A186,記①男,6,FALSE)="","",VLOOKUP($A186,記①男,6,FALSE))</f>
        <v/>
      </c>
      <c r="I186" s="344" t="str">
        <f>IF(VLOOKUP($A186,記①男,7,FALSE)="","",VLOOKUP($A186,記①男,7,FALSE))</f>
        <v/>
      </c>
      <c r="J186" s="343" t="str">
        <f>IF(VLOOKUP($A186,記①男,8,FALSE)="","",VLOOKUP($A186,記①男,8,FALSE))</f>
        <v/>
      </c>
      <c r="K186" s="344" t="str">
        <f>IF(VLOOKUP($A186,記①男,9,FALSE)="","",VLOOKUP($A186,記①男,9,FALSE))</f>
        <v/>
      </c>
      <c r="L186" s="343" t="str">
        <f>IF(VLOOKUP($A186,記①男,10,FALSE)="","",VLOOKUP($A186,記①男,10,FALSE))</f>
        <v/>
      </c>
      <c r="M186" s="336" t="str">
        <f>IF($B186="","",IF(VLOOKUP($B186,名簿,7,FALSE)="","",VLOOKUP($B186,名簿,7,FALSE)))</f>
        <v/>
      </c>
      <c r="N186" s="323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36"/>
      <c r="D187" s="19" t="str">
        <f>IF($B186="","",VLOOKUP($B186,名簿,2,FALSE))</f>
        <v/>
      </c>
      <c r="E187" s="336"/>
      <c r="F187" s="336"/>
      <c r="G187" s="344"/>
      <c r="H187" s="343"/>
      <c r="I187" s="344"/>
      <c r="J187" s="343"/>
      <c r="K187" s="344"/>
      <c r="L187" s="343"/>
      <c r="M187" s="336"/>
      <c r="N187" s="323"/>
    </row>
    <row r="188" spans="1:14" ht="13.5" customHeight="1">
      <c r="A188" s="345">
        <f t="shared" ref="A188" si="62">A186+1</f>
        <v>71</v>
      </c>
      <c r="B188" s="336" t="str">
        <f>IF(VLOOKUP($A188,記①男,2,FALSE)="","",VLOOKUP($A188,記①男,2,FALSE))</f>
        <v/>
      </c>
      <c r="C188" s="336"/>
      <c r="D188" s="20" t="str">
        <f>IF($B188="","",IF(VLOOKUP($B188,名簿,3,FALSE)="","",VLOOKUP($B188,名簿,3,FALSE)))</f>
        <v/>
      </c>
      <c r="E188" s="336" t="str">
        <f>IF($B188="","",IF(VLOOKUP($B188,名簿,4,FALSE)="","",VLOOKUP($B188,名簿,4,FALSE)))</f>
        <v/>
      </c>
      <c r="F188" s="336" t="str">
        <f>IF($B188="","",IF(VLOOKUP($B188,名簿,5,FALSE)="","",VLOOKUP($B188,名簿,5,FALSE)))</f>
        <v/>
      </c>
      <c r="G188" s="344" t="str">
        <f>IF(VLOOKUP($A188,記①男,5,FALSE)="","",VLOOKUP($A188,記①男,5,FALSE))</f>
        <v/>
      </c>
      <c r="H188" s="343" t="str">
        <f>IF(VLOOKUP($A188,記①男,6,FALSE)="","",VLOOKUP($A188,記①男,6,FALSE))</f>
        <v/>
      </c>
      <c r="I188" s="344" t="str">
        <f>IF(VLOOKUP($A188,記①男,7,FALSE)="","",VLOOKUP($A188,記①男,7,FALSE))</f>
        <v/>
      </c>
      <c r="J188" s="343" t="str">
        <f>IF(VLOOKUP($A188,記①男,8,FALSE)="","",VLOOKUP($A188,記①男,8,FALSE))</f>
        <v/>
      </c>
      <c r="K188" s="344" t="str">
        <f>IF(VLOOKUP($A188,記①男,9,FALSE)="","",VLOOKUP($A188,記①男,9,FALSE))</f>
        <v/>
      </c>
      <c r="L188" s="343" t="str">
        <f>IF(VLOOKUP($A188,記①男,10,FALSE)="","",VLOOKUP($A188,記①男,10,FALSE))</f>
        <v/>
      </c>
      <c r="M188" s="336" t="str">
        <f>IF($B188="","",IF(VLOOKUP($B188,名簿,7,FALSE)="","",VLOOKUP($B188,名簿,7,FALSE)))</f>
        <v/>
      </c>
      <c r="N188" s="323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36"/>
      <c r="D189" s="19" t="str">
        <f>IF($B188="","",VLOOKUP($B188,名簿,2,FALSE))</f>
        <v/>
      </c>
      <c r="E189" s="336"/>
      <c r="F189" s="336"/>
      <c r="G189" s="344"/>
      <c r="H189" s="343"/>
      <c r="I189" s="344"/>
      <c r="J189" s="343"/>
      <c r="K189" s="344"/>
      <c r="L189" s="343"/>
      <c r="M189" s="336"/>
      <c r="N189" s="323"/>
    </row>
    <row r="190" spans="1:14" ht="13.5" customHeight="1">
      <c r="A190" s="345">
        <f t="shared" ref="A190" si="63">A188+1</f>
        <v>72</v>
      </c>
      <c r="B190" s="336" t="str">
        <f>IF(VLOOKUP($A190,記①男,2,FALSE)="","",VLOOKUP($A190,記①男,2,FALSE))</f>
        <v/>
      </c>
      <c r="C190" s="336"/>
      <c r="D190" s="20" t="str">
        <f>IF($B190="","",IF(VLOOKUP($B190,名簿,3,FALSE)="","",VLOOKUP($B190,名簿,3,FALSE)))</f>
        <v/>
      </c>
      <c r="E190" s="336" t="str">
        <f>IF($B190="","",IF(VLOOKUP($B190,名簿,4,FALSE)="","",VLOOKUP($B190,名簿,4,FALSE)))</f>
        <v/>
      </c>
      <c r="F190" s="336" t="str">
        <f>IF($B190="","",IF(VLOOKUP($B190,名簿,5,FALSE)="","",VLOOKUP($B190,名簿,5,FALSE)))</f>
        <v/>
      </c>
      <c r="G190" s="344" t="str">
        <f>IF(VLOOKUP($A190,記①男,5,FALSE)="","",VLOOKUP($A190,記①男,5,FALSE))</f>
        <v/>
      </c>
      <c r="H190" s="343" t="str">
        <f>IF(VLOOKUP($A190,記①男,6,FALSE)="","",VLOOKUP($A190,記①男,6,FALSE))</f>
        <v/>
      </c>
      <c r="I190" s="344" t="str">
        <f>IF(VLOOKUP($A190,記①男,7,FALSE)="","",VLOOKUP($A190,記①男,7,FALSE))</f>
        <v/>
      </c>
      <c r="J190" s="343" t="str">
        <f>IF(VLOOKUP($A190,記①男,8,FALSE)="","",VLOOKUP($A190,記①男,8,FALSE))</f>
        <v/>
      </c>
      <c r="K190" s="344" t="str">
        <f>IF(VLOOKUP($A190,記①男,9,FALSE)="","",VLOOKUP($A190,記①男,9,FALSE))</f>
        <v/>
      </c>
      <c r="L190" s="343" t="str">
        <f>IF(VLOOKUP($A190,記①男,10,FALSE)="","",VLOOKUP($A190,記①男,10,FALSE))</f>
        <v/>
      </c>
      <c r="M190" s="336" t="str">
        <f>IF($B190="","",IF(VLOOKUP($B190,名簿,7,FALSE)="","",VLOOKUP($B190,名簿,7,FALSE)))</f>
        <v/>
      </c>
      <c r="N190" s="323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36"/>
      <c r="D191" s="19" t="str">
        <f>IF($B190="","",VLOOKUP($B190,名簿,2,FALSE))</f>
        <v/>
      </c>
      <c r="E191" s="336"/>
      <c r="F191" s="336"/>
      <c r="G191" s="344"/>
      <c r="H191" s="343"/>
      <c r="I191" s="344"/>
      <c r="J191" s="343"/>
      <c r="K191" s="344"/>
      <c r="L191" s="343"/>
      <c r="M191" s="336"/>
      <c r="N191" s="323"/>
    </row>
    <row r="192" spans="1:14" ht="13.5" customHeight="1">
      <c r="A192" s="345">
        <f t="shared" ref="A192" si="64">A190+1</f>
        <v>73</v>
      </c>
      <c r="B192" s="336" t="str">
        <f>IF(VLOOKUP($A192,記①男,2,FALSE)="","",VLOOKUP($A192,記①男,2,FALSE))</f>
        <v/>
      </c>
      <c r="C192" s="336"/>
      <c r="D192" s="20" t="str">
        <f>IF($B192="","",IF(VLOOKUP($B192,名簿,3,FALSE)="","",VLOOKUP($B192,名簿,3,FALSE)))</f>
        <v/>
      </c>
      <c r="E192" s="336" t="str">
        <f>IF($B192="","",IF(VLOOKUP($B192,名簿,4,FALSE)="","",VLOOKUP($B192,名簿,4,FALSE)))</f>
        <v/>
      </c>
      <c r="F192" s="336" t="str">
        <f>IF($B192="","",IF(VLOOKUP($B192,名簿,5,FALSE)="","",VLOOKUP($B192,名簿,5,FALSE)))</f>
        <v/>
      </c>
      <c r="G192" s="344" t="str">
        <f>IF(VLOOKUP($A192,記①男,5,FALSE)="","",VLOOKUP($A192,記①男,5,FALSE))</f>
        <v/>
      </c>
      <c r="H192" s="343" t="str">
        <f>IF(VLOOKUP($A192,記①男,6,FALSE)="","",VLOOKUP($A192,記①男,6,FALSE))</f>
        <v/>
      </c>
      <c r="I192" s="344" t="str">
        <f>IF(VLOOKUP($A192,記①男,7,FALSE)="","",VLOOKUP($A192,記①男,7,FALSE))</f>
        <v/>
      </c>
      <c r="J192" s="343" t="str">
        <f>IF(VLOOKUP($A192,記①男,8,FALSE)="","",VLOOKUP($A192,記①男,8,FALSE))</f>
        <v/>
      </c>
      <c r="K192" s="344" t="str">
        <f>IF(VLOOKUP($A192,記①男,9,FALSE)="","",VLOOKUP($A192,記①男,9,FALSE))</f>
        <v/>
      </c>
      <c r="L192" s="343" t="str">
        <f>IF(VLOOKUP($A192,記①男,10,FALSE)="","",VLOOKUP($A192,記①男,10,FALSE))</f>
        <v/>
      </c>
      <c r="M192" s="336" t="str">
        <f>IF($B192="","",IF(VLOOKUP($B192,名簿,7,FALSE)="","",VLOOKUP($B192,名簿,7,FALSE)))</f>
        <v/>
      </c>
      <c r="N192" s="323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36"/>
      <c r="D193" s="19" t="str">
        <f>IF($B192="","",VLOOKUP($B192,名簿,2,FALSE))</f>
        <v/>
      </c>
      <c r="E193" s="336"/>
      <c r="F193" s="336"/>
      <c r="G193" s="344"/>
      <c r="H193" s="343"/>
      <c r="I193" s="344"/>
      <c r="J193" s="343"/>
      <c r="K193" s="344"/>
      <c r="L193" s="343"/>
      <c r="M193" s="336"/>
      <c r="N193" s="323"/>
    </row>
    <row r="194" spans="1:14" ht="13.5" customHeight="1">
      <c r="A194" s="345">
        <f t="shared" ref="A194" si="65">A192+1</f>
        <v>74</v>
      </c>
      <c r="B194" s="336" t="str">
        <f>IF(VLOOKUP($A194,記①男,2,FALSE)="","",VLOOKUP($A194,記①男,2,FALSE))</f>
        <v/>
      </c>
      <c r="C194" s="336"/>
      <c r="D194" s="20" t="str">
        <f>IF($B194="","",IF(VLOOKUP($B194,名簿,3,FALSE)="","",VLOOKUP($B194,名簿,3,FALSE)))</f>
        <v/>
      </c>
      <c r="E194" s="336" t="str">
        <f>IF($B194="","",IF(VLOOKUP($B194,名簿,4,FALSE)="","",VLOOKUP($B194,名簿,4,FALSE)))</f>
        <v/>
      </c>
      <c r="F194" s="336" t="str">
        <f>IF($B194="","",IF(VLOOKUP($B194,名簿,5,FALSE)="","",VLOOKUP($B194,名簿,5,FALSE)))</f>
        <v/>
      </c>
      <c r="G194" s="344" t="str">
        <f>IF(VLOOKUP($A194,記①男,5,FALSE)="","",VLOOKUP($A194,記①男,5,FALSE))</f>
        <v/>
      </c>
      <c r="H194" s="343" t="str">
        <f>IF(VLOOKUP($A194,記①男,6,FALSE)="","",VLOOKUP($A194,記①男,6,FALSE))</f>
        <v/>
      </c>
      <c r="I194" s="344" t="str">
        <f>IF(VLOOKUP($A194,記①男,7,FALSE)="","",VLOOKUP($A194,記①男,7,FALSE))</f>
        <v/>
      </c>
      <c r="J194" s="343" t="str">
        <f>IF(VLOOKUP($A194,記①男,8,FALSE)="","",VLOOKUP($A194,記①男,8,FALSE))</f>
        <v/>
      </c>
      <c r="K194" s="344" t="str">
        <f>IF(VLOOKUP($A194,記①男,9,FALSE)="","",VLOOKUP($A194,記①男,9,FALSE))</f>
        <v/>
      </c>
      <c r="L194" s="343" t="str">
        <f>IF(VLOOKUP($A194,記①男,10,FALSE)="","",VLOOKUP($A194,記①男,10,FALSE))</f>
        <v/>
      </c>
      <c r="M194" s="336" t="str">
        <f>IF($B194="","",IF(VLOOKUP($B194,名簿,7,FALSE)="","",VLOOKUP($B194,名簿,7,FALSE)))</f>
        <v/>
      </c>
      <c r="N194" s="323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36"/>
      <c r="D195" s="19" t="str">
        <f>IF($B194="","",VLOOKUP($B194,名簿,2,FALSE))</f>
        <v/>
      </c>
      <c r="E195" s="336"/>
      <c r="F195" s="336"/>
      <c r="G195" s="344"/>
      <c r="H195" s="343"/>
      <c r="I195" s="344"/>
      <c r="J195" s="343"/>
      <c r="K195" s="344"/>
      <c r="L195" s="343"/>
      <c r="M195" s="336"/>
      <c r="N195" s="323"/>
    </row>
    <row r="196" spans="1:14" ht="13.5" customHeight="1">
      <c r="A196" s="345">
        <f t="shared" ref="A196" si="66">A194+1</f>
        <v>75</v>
      </c>
      <c r="B196" s="336" t="str">
        <f>IF(VLOOKUP($A196,記①男,2,FALSE)="","",VLOOKUP($A196,記①男,2,FALSE))</f>
        <v/>
      </c>
      <c r="C196" s="336"/>
      <c r="D196" s="20" t="str">
        <f>IF($B196="","",IF(VLOOKUP($B196,名簿,3,FALSE)="","",VLOOKUP($B196,名簿,3,FALSE)))</f>
        <v/>
      </c>
      <c r="E196" s="336" t="str">
        <f>IF($B196="","",IF(VLOOKUP($B196,名簿,4,FALSE)="","",VLOOKUP($B196,名簿,4,FALSE)))</f>
        <v/>
      </c>
      <c r="F196" s="336" t="str">
        <f>IF($B196="","",IF(VLOOKUP($B196,名簿,5,FALSE)="","",VLOOKUP($B196,名簿,5,FALSE)))</f>
        <v/>
      </c>
      <c r="G196" s="344" t="str">
        <f>IF(VLOOKUP($A196,記①男,5,FALSE)="","",VLOOKUP($A196,記①男,5,FALSE))</f>
        <v/>
      </c>
      <c r="H196" s="343" t="str">
        <f>IF(VLOOKUP($A196,記①男,6,FALSE)="","",VLOOKUP($A196,記①男,6,FALSE))</f>
        <v/>
      </c>
      <c r="I196" s="344" t="str">
        <f>IF(VLOOKUP($A196,記①男,7,FALSE)="","",VLOOKUP($A196,記①男,7,FALSE))</f>
        <v/>
      </c>
      <c r="J196" s="343" t="str">
        <f>IF(VLOOKUP($A196,記①男,8,FALSE)="","",VLOOKUP($A196,記①男,8,FALSE))</f>
        <v/>
      </c>
      <c r="K196" s="344" t="str">
        <f>IF(VLOOKUP($A196,記①男,9,FALSE)="","",VLOOKUP($A196,記①男,9,FALSE))</f>
        <v/>
      </c>
      <c r="L196" s="343" t="str">
        <f>IF(VLOOKUP($A196,記①男,10,FALSE)="","",VLOOKUP($A196,記①男,10,FALSE))</f>
        <v/>
      </c>
      <c r="M196" s="336" t="str">
        <f>IF($B196="","",IF(VLOOKUP($B196,名簿,7,FALSE)="","",VLOOKUP($B196,名簿,7,FALSE)))</f>
        <v/>
      </c>
      <c r="N196" s="323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36"/>
      <c r="D197" s="19" t="str">
        <f>IF($B196="","",VLOOKUP($B196,名簿,2,FALSE))</f>
        <v/>
      </c>
      <c r="E197" s="336"/>
      <c r="F197" s="336"/>
      <c r="G197" s="344"/>
      <c r="H197" s="343"/>
      <c r="I197" s="344"/>
      <c r="J197" s="343"/>
      <c r="K197" s="344"/>
      <c r="L197" s="343"/>
      <c r="M197" s="336"/>
      <c r="N197" s="323"/>
    </row>
    <row r="198" spans="1:14" ht="13.5" customHeight="1">
      <c r="A198" s="345">
        <f t="shared" ref="A198" si="67">A196+1</f>
        <v>76</v>
      </c>
      <c r="B198" s="336" t="str">
        <f>IF(VLOOKUP($A198,記①男,2,FALSE)="","",VLOOKUP($A198,記①男,2,FALSE))</f>
        <v/>
      </c>
      <c r="C198" s="336"/>
      <c r="D198" s="20" t="str">
        <f>IF($B198="","",IF(VLOOKUP($B198,名簿,3,FALSE)="","",VLOOKUP($B198,名簿,3,FALSE)))</f>
        <v/>
      </c>
      <c r="E198" s="336" t="str">
        <f>IF($B198="","",IF(VLOOKUP($B198,名簿,4,FALSE)="","",VLOOKUP($B198,名簿,4,FALSE)))</f>
        <v/>
      </c>
      <c r="F198" s="336" t="str">
        <f>IF($B198="","",IF(VLOOKUP($B198,名簿,5,FALSE)="","",VLOOKUP($B198,名簿,5,FALSE)))</f>
        <v/>
      </c>
      <c r="G198" s="344" t="str">
        <f>IF(VLOOKUP($A198,記①男,5,FALSE)="","",VLOOKUP($A198,記①男,5,FALSE))</f>
        <v/>
      </c>
      <c r="H198" s="343" t="str">
        <f>IF(VLOOKUP($A198,記①男,6,FALSE)="","",VLOOKUP($A198,記①男,6,FALSE))</f>
        <v/>
      </c>
      <c r="I198" s="344" t="str">
        <f>IF(VLOOKUP($A198,記①男,7,FALSE)="","",VLOOKUP($A198,記①男,7,FALSE))</f>
        <v/>
      </c>
      <c r="J198" s="343" t="str">
        <f>IF(VLOOKUP($A198,記①男,8,FALSE)="","",VLOOKUP($A198,記①男,8,FALSE))</f>
        <v/>
      </c>
      <c r="K198" s="344" t="str">
        <f>IF(VLOOKUP($A198,記①男,9,FALSE)="","",VLOOKUP($A198,記①男,9,FALSE))</f>
        <v/>
      </c>
      <c r="L198" s="343" t="str">
        <f>IF(VLOOKUP($A198,記①男,10,FALSE)="","",VLOOKUP($A198,記①男,10,FALSE))</f>
        <v/>
      </c>
      <c r="M198" s="336" t="str">
        <f>IF($B198="","",IF(VLOOKUP($B198,名簿,7,FALSE)="","",VLOOKUP($B198,名簿,7,FALSE)))</f>
        <v/>
      </c>
      <c r="N198" s="323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36"/>
      <c r="D199" s="19" t="str">
        <f>IF($B198="","",VLOOKUP($B198,名簿,2,FALSE))</f>
        <v/>
      </c>
      <c r="E199" s="336"/>
      <c r="F199" s="336"/>
      <c r="G199" s="344"/>
      <c r="H199" s="343"/>
      <c r="I199" s="344"/>
      <c r="J199" s="343"/>
      <c r="K199" s="344"/>
      <c r="L199" s="343"/>
      <c r="M199" s="336"/>
      <c r="N199" s="323"/>
    </row>
    <row r="200" spans="1:14" ht="13.5" customHeight="1">
      <c r="A200" s="345">
        <f t="shared" ref="A200" si="68">A198+1</f>
        <v>77</v>
      </c>
      <c r="B200" s="336" t="str">
        <f>IF(VLOOKUP($A200,記①男,2,FALSE)="","",VLOOKUP($A200,記①男,2,FALSE))</f>
        <v/>
      </c>
      <c r="C200" s="336"/>
      <c r="D200" s="20" t="str">
        <f>IF($B200="","",IF(VLOOKUP($B200,名簿,3,FALSE)="","",VLOOKUP($B200,名簿,3,FALSE)))</f>
        <v/>
      </c>
      <c r="E200" s="336" t="str">
        <f>IF($B200="","",IF(VLOOKUP($B200,名簿,4,FALSE)="","",VLOOKUP($B200,名簿,4,FALSE)))</f>
        <v/>
      </c>
      <c r="F200" s="336" t="str">
        <f>IF($B200="","",IF(VLOOKUP($B200,名簿,5,FALSE)="","",VLOOKUP($B200,名簿,5,FALSE)))</f>
        <v/>
      </c>
      <c r="G200" s="344" t="str">
        <f>IF(VLOOKUP($A200,記①男,5,FALSE)="","",VLOOKUP($A200,記①男,5,FALSE))</f>
        <v/>
      </c>
      <c r="H200" s="343" t="str">
        <f>IF(VLOOKUP($A200,記①男,6,FALSE)="","",VLOOKUP($A200,記①男,6,FALSE))</f>
        <v/>
      </c>
      <c r="I200" s="344" t="str">
        <f>IF(VLOOKUP($A200,記①男,7,FALSE)="","",VLOOKUP($A200,記①男,7,FALSE))</f>
        <v/>
      </c>
      <c r="J200" s="343" t="str">
        <f>IF(VLOOKUP($A200,記①男,8,FALSE)="","",VLOOKUP($A200,記①男,8,FALSE))</f>
        <v/>
      </c>
      <c r="K200" s="344" t="str">
        <f>IF(VLOOKUP($A200,記①男,9,FALSE)="","",VLOOKUP($A200,記①男,9,FALSE))</f>
        <v/>
      </c>
      <c r="L200" s="343" t="str">
        <f>IF(VLOOKUP($A200,記①男,10,FALSE)="","",VLOOKUP($A200,記①男,10,FALSE))</f>
        <v/>
      </c>
      <c r="M200" s="336" t="str">
        <f>IF($B200="","",IF(VLOOKUP($B200,名簿,7,FALSE)="","",VLOOKUP($B200,名簿,7,FALSE)))</f>
        <v/>
      </c>
      <c r="N200" s="323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36"/>
      <c r="D201" s="19" t="str">
        <f>IF($B200="","",VLOOKUP($B200,名簿,2,FALSE))</f>
        <v/>
      </c>
      <c r="E201" s="336"/>
      <c r="F201" s="336"/>
      <c r="G201" s="344"/>
      <c r="H201" s="343"/>
      <c r="I201" s="344"/>
      <c r="J201" s="343"/>
      <c r="K201" s="344"/>
      <c r="L201" s="343"/>
      <c r="M201" s="336"/>
      <c r="N201" s="323"/>
    </row>
    <row r="202" spans="1:14" ht="13.5" customHeight="1">
      <c r="A202" s="345">
        <f t="shared" ref="A202" si="69">A200+1</f>
        <v>78</v>
      </c>
      <c r="B202" s="336" t="str">
        <f>IF(VLOOKUP($A202,記①男,2,FALSE)="","",VLOOKUP($A202,記①男,2,FALSE))</f>
        <v/>
      </c>
      <c r="C202" s="336"/>
      <c r="D202" s="20" t="str">
        <f>IF($B202="","",IF(VLOOKUP($B202,名簿,3,FALSE)="","",VLOOKUP($B202,名簿,3,FALSE)))</f>
        <v/>
      </c>
      <c r="E202" s="336" t="str">
        <f>IF($B202="","",IF(VLOOKUP($B202,名簿,4,FALSE)="","",VLOOKUP($B202,名簿,4,FALSE)))</f>
        <v/>
      </c>
      <c r="F202" s="336" t="str">
        <f>IF($B202="","",IF(VLOOKUP($B202,名簿,5,FALSE)="","",VLOOKUP($B202,名簿,5,FALSE)))</f>
        <v/>
      </c>
      <c r="G202" s="344" t="str">
        <f>IF(VLOOKUP($A202,記①男,5,FALSE)="","",VLOOKUP($A202,記①男,5,FALSE))</f>
        <v/>
      </c>
      <c r="H202" s="343" t="str">
        <f>IF(VLOOKUP($A202,記①男,6,FALSE)="","",VLOOKUP($A202,記①男,6,FALSE))</f>
        <v/>
      </c>
      <c r="I202" s="344" t="str">
        <f>IF(VLOOKUP($A202,記①男,7,FALSE)="","",VLOOKUP($A202,記①男,7,FALSE))</f>
        <v/>
      </c>
      <c r="J202" s="343" t="str">
        <f>IF(VLOOKUP($A202,記①男,8,FALSE)="","",VLOOKUP($A202,記①男,8,FALSE))</f>
        <v/>
      </c>
      <c r="K202" s="344" t="str">
        <f>IF(VLOOKUP($A202,記①男,9,FALSE)="","",VLOOKUP($A202,記①男,9,FALSE))</f>
        <v/>
      </c>
      <c r="L202" s="343" t="str">
        <f>IF(VLOOKUP($A202,記①男,10,FALSE)="","",VLOOKUP($A202,記①男,10,FALSE))</f>
        <v/>
      </c>
      <c r="M202" s="336" t="str">
        <f>IF($B202="","",IF(VLOOKUP($B202,名簿,7,FALSE)="","",VLOOKUP($B202,名簿,7,FALSE)))</f>
        <v/>
      </c>
      <c r="N202" s="323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36"/>
      <c r="D203" s="19" t="str">
        <f>IF($B202="","",VLOOKUP($B202,名簿,2,FALSE))</f>
        <v/>
      </c>
      <c r="E203" s="336"/>
      <c r="F203" s="336"/>
      <c r="G203" s="344"/>
      <c r="H203" s="343"/>
      <c r="I203" s="344"/>
      <c r="J203" s="343"/>
      <c r="K203" s="344"/>
      <c r="L203" s="343"/>
      <c r="M203" s="336"/>
      <c r="N203" s="323"/>
    </row>
    <row r="204" spans="1:14" ht="13.5" customHeight="1">
      <c r="A204" s="345">
        <f t="shared" ref="A204" si="70">A202+1</f>
        <v>79</v>
      </c>
      <c r="B204" s="336" t="str">
        <f>IF(VLOOKUP($A204,記①男,2,FALSE)="","",VLOOKUP($A204,記①男,2,FALSE))</f>
        <v/>
      </c>
      <c r="C204" s="336"/>
      <c r="D204" s="20" t="str">
        <f>IF($B204="","",IF(VLOOKUP($B204,名簿,3,FALSE)="","",VLOOKUP($B204,名簿,3,FALSE)))</f>
        <v/>
      </c>
      <c r="E204" s="336" t="str">
        <f>IF($B204="","",IF(VLOOKUP($B204,名簿,4,FALSE)="","",VLOOKUP($B204,名簿,4,FALSE)))</f>
        <v/>
      </c>
      <c r="F204" s="336" t="str">
        <f>IF($B204="","",IF(VLOOKUP($B204,名簿,5,FALSE)="","",VLOOKUP($B204,名簿,5,FALSE)))</f>
        <v/>
      </c>
      <c r="G204" s="344" t="str">
        <f>IF(VLOOKUP($A204,記①男,5,FALSE)="","",VLOOKUP($A204,記①男,5,FALSE))</f>
        <v/>
      </c>
      <c r="H204" s="343" t="str">
        <f>IF(VLOOKUP($A204,記①男,6,FALSE)="","",VLOOKUP($A204,記①男,6,FALSE))</f>
        <v/>
      </c>
      <c r="I204" s="344" t="str">
        <f>IF(VLOOKUP($A204,記①男,7,FALSE)="","",VLOOKUP($A204,記①男,7,FALSE))</f>
        <v/>
      </c>
      <c r="J204" s="343" t="str">
        <f>IF(VLOOKUP($A204,記①男,8,FALSE)="","",VLOOKUP($A204,記①男,8,FALSE))</f>
        <v/>
      </c>
      <c r="K204" s="344" t="str">
        <f>IF(VLOOKUP($A204,記①男,9,FALSE)="","",VLOOKUP($A204,記①男,9,FALSE))</f>
        <v/>
      </c>
      <c r="L204" s="343" t="str">
        <f>IF(VLOOKUP($A204,記①男,10,FALSE)="","",VLOOKUP($A204,記①男,10,FALSE))</f>
        <v/>
      </c>
      <c r="M204" s="336" t="str">
        <f>IF($B204="","",IF(VLOOKUP($B204,名簿,7,FALSE)="","",VLOOKUP($B204,名簿,7,FALSE)))</f>
        <v/>
      </c>
      <c r="N204" s="323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36"/>
      <c r="D205" s="19" t="str">
        <f>IF($B204="","",VLOOKUP($B204,名簿,2,FALSE))</f>
        <v/>
      </c>
      <c r="E205" s="336"/>
      <c r="F205" s="336"/>
      <c r="G205" s="344"/>
      <c r="H205" s="343"/>
      <c r="I205" s="344"/>
      <c r="J205" s="343"/>
      <c r="K205" s="344"/>
      <c r="L205" s="343"/>
      <c r="M205" s="336"/>
      <c r="N205" s="323"/>
    </row>
    <row r="206" spans="1:14" ht="13.5" customHeight="1" thickBot="1">
      <c r="A206" s="345">
        <f t="shared" ref="A206" si="71">A204+1</f>
        <v>80</v>
      </c>
      <c r="B206" s="324" t="str">
        <f>IF(VLOOKUP($A206,記①男,2,FALSE)="","",VLOOKUP($A206,記①男,2,FALSE))</f>
        <v/>
      </c>
      <c r="C206" s="324"/>
      <c r="D206" s="20" t="str">
        <f>IF($B206="","",IF(VLOOKUP($B206,名簿,3,FALSE)="","",VLOOKUP($B206,名簿,3,FALSE)))</f>
        <v/>
      </c>
      <c r="E206" s="324" t="str">
        <f>IF($B206="","",IF(VLOOKUP($B206,名簿,4,FALSE)="","",VLOOKUP($B206,名簿,4,FALSE)))</f>
        <v/>
      </c>
      <c r="F206" s="324" t="str">
        <f>IF($B206="","",IF(VLOOKUP($B206,名簿,5,FALSE)="","",VLOOKUP($B206,名簿,5,FALSE)))</f>
        <v/>
      </c>
      <c r="G206" s="359" t="str">
        <f>IF(VLOOKUP($A206,記①男,5,FALSE)="","",VLOOKUP($A206,記①男,5,FALSE))</f>
        <v/>
      </c>
      <c r="H206" s="343" t="str">
        <f>IF(VLOOKUP($A206,記①男,6,FALSE)="","",VLOOKUP($A206,記①男,6,FALSE))</f>
        <v/>
      </c>
      <c r="I206" s="359" t="str">
        <f>IF(VLOOKUP($A206,記①男,7,FALSE)="","",VLOOKUP($A206,記①男,7,FALSE))</f>
        <v/>
      </c>
      <c r="J206" s="343" t="str">
        <f>IF(VLOOKUP($A206,記①男,8,FALSE)="","",VLOOKUP($A206,記①男,8,FALSE))</f>
        <v/>
      </c>
      <c r="K206" s="359" t="str">
        <f>IF(VLOOKUP($A206,記①男,9,FALSE)="","",VLOOKUP($A206,記①男,9,FALSE))</f>
        <v/>
      </c>
      <c r="L206" s="343" t="str">
        <f>IF(VLOOKUP($A206,記①男,10,FALSE)="","",VLOOKUP($A206,記①男,10,FALSE))</f>
        <v/>
      </c>
      <c r="M206" s="324" t="str">
        <f>IF($B206="","",IF(VLOOKUP($B206,名簿,7,FALSE)="","",VLOOKUP($B206,名簿,7,FALSE)))</f>
        <v/>
      </c>
      <c r="N206" s="326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25"/>
      <c r="D207" s="21" t="str">
        <f>IF($B206="","",VLOOKUP($B206,名簿,2,FALSE))</f>
        <v/>
      </c>
      <c r="E207" s="325"/>
      <c r="F207" s="325"/>
      <c r="G207" s="360"/>
      <c r="H207" s="358"/>
      <c r="I207" s="360"/>
      <c r="J207" s="358"/>
      <c r="K207" s="360"/>
      <c r="L207" s="358"/>
      <c r="M207" s="325"/>
      <c r="N207" s="327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IF(SUM(記①入力!$F$4,記①入力!$Q$4)=0,"",SUM(記①入力!$F$4,記①入力!$Q$4))</f>
        <v/>
      </c>
      <c r="I209" s="339" t="str">
        <f>IF(H209="","",H209*名簿!$L$7)</f>
        <v/>
      </c>
      <c r="J209" s="341" t="s">
        <v>14</v>
      </c>
      <c r="K209" s="337" t="str">
        <f>IF(SUM(記①入力!$G$4,記①入力!$R$4)=0,"",SUM(記①入力!$G$4,記①入力!$R$4))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記①入力!$A$1</f>
        <v>第１回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IF(VLOOKUP($A9,記①女,2,FALSE)="","",VLOOKUP($A9,記①女,2,FALSE))</f>
        <v/>
      </c>
      <c r="C9" s="374"/>
      <c r="D9" s="23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IF(VLOOKUP($A9,記①女,5,FALSE)="","",VLOOKUP($A9,記①女,5,FALSE))</f>
        <v/>
      </c>
      <c r="H9" s="372" t="str">
        <f>IF(VLOOKUP($A9,記①女,6,FALSE)="","",VLOOKUP($A9,記①女,6,FALSE))</f>
        <v/>
      </c>
      <c r="I9" s="370" t="str">
        <f>IF(VLOOKUP($A9,記①女,7,FALSE)="","",VLOOKUP($A9,記①女,7,FALSE))</f>
        <v/>
      </c>
      <c r="J9" s="372" t="str">
        <f>IF(VLOOKUP($A9,記①女,8,FALSE)="","",VLOOKUP($A9,記①女,8,FALSE))</f>
        <v/>
      </c>
      <c r="K9" s="370" t="str">
        <f>IF(VLOOKUP($A9,記①女,9,FALSE)="","",VLOOKUP($A9,記①女,9,FALSE))</f>
        <v/>
      </c>
      <c r="L9" s="372" t="str">
        <f>IF(VLOOKUP($A9,記①女,10,FALSE)="","",VLOOKUP($A9,記①女,10,FALSE))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>
      <c r="A10" s="365"/>
      <c r="B10" s="336"/>
      <c r="C10" s="375"/>
      <c r="D10" s="24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>
      <c r="A11" s="345">
        <f>A9+1</f>
        <v>2</v>
      </c>
      <c r="B11" s="336" t="str">
        <f>IF(VLOOKUP($A11,記①女,2,FALSE)="","",VLOOKUP($A11,記①女,2,FALSE))</f>
        <v/>
      </c>
      <c r="C11" s="375"/>
      <c r="D11" s="25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IF(VLOOKUP($A11,記①女,5,FALSE)="","",VLOOKUP($A11,記①女,5,FALSE))</f>
        <v/>
      </c>
      <c r="H11" s="373" t="str">
        <f>IF(VLOOKUP($A11,記①女,6,FALSE)="","",VLOOKUP($A11,記①女,6,FALSE))</f>
        <v/>
      </c>
      <c r="I11" s="371" t="str">
        <f>IF(VLOOKUP($A11,記①女,7,FALSE)="","",VLOOKUP($A11,記①女,7,FALSE))</f>
        <v/>
      </c>
      <c r="J11" s="373" t="str">
        <f>IF(VLOOKUP($A11,記①女,8,FALSE)="","",VLOOKUP($A11,記①女,8,FALSE))</f>
        <v/>
      </c>
      <c r="K11" s="371" t="str">
        <f>IF(VLOOKUP($A11,記①女,9,FALSE)="","",VLOOKUP($A11,記①女,9,FALSE))</f>
        <v/>
      </c>
      <c r="L11" s="373" t="str">
        <f>IF(VLOOKUP($A11,記①女,10,FALSE)="","",VLOOKUP($A11,記①女,10,FALSE))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>
      <c r="A12" s="345"/>
      <c r="B12" s="336"/>
      <c r="C12" s="375"/>
      <c r="D12" s="24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>
      <c r="A13" s="345">
        <f t="shared" ref="A13" si="0">A11+1</f>
        <v>3</v>
      </c>
      <c r="B13" s="336" t="str">
        <f>IF(VLOOKUP($A13,記①女,2,FALSE)="","",VLOOKUP($A13,記①女,2,FALSE))</f>
        <v/>
      </c>
      <c r="C13" s="375"/>
      <c r="D13" s="25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IF(VLOOKUP($A13,記①女,5,FALSE)="","",VLOOKUP($A13,記①女,5,FALSE))</f>
        <v/>
      </c>
      <c r="H13" s="373" t="str">
        <f>IF(VLOOKUP($A13,記①女,6,FALSE)="","",VLOOKUP($A13,記①女,6,FALSE))</f>
        <v/>
      </c>
      <c r="I13" s="371" t="str">
        <f>IF(VLOOKUP($A13,記①女,7,FALSE)="","",VLOOKUP($A13,記①女,7,FALSE))</f>
        <v/>
      </c>
      <c r="J13" s="373" t="str">
        <f>IF(VLOOKUP($A13,記①女,8,FALSE)="","",VLOOKUP($A13,記①女,8,FALSE))</f>
        <v/>
      </c>
      <c r="K13" s="371" t="str">
        <f>IF(VLOOKUP($A13,記①女,9,FALSE)="","",VLOOKUP($A13,記①女,9,FALSE))</f>
        <v/>
      </c>
      <c r="L13" s="373" t="str">
        <f>IF(VLOOKUP($A13,記①女,10,FALSE)="","",VLOOKUP($A13,記①女,10,FALSE))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>
      <c r="A14" s="345"/>
      <c r="B14" s="336"/>
      <c r="C14" s="375"/>
      <c r="D14" s="24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>
      <c r="A15" s="345">
        <f t="shared" ref="A15" si="1">A13+1</f>
        <v>4</v>
      </c>
      <c r="B15" s="336" t="str">
        <f>IF(VLOOKUP($A15,記①女,2,FALSE)="","",VLOOKUP($A15,記①女,2,FALSE))</f>
        <v/>
      </c>
      <c r="C15" s="375"/>
      <c r="D15" s="25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IF(VLOOKUP($A15,記①女,5,FALSE)="","",VLOOKUP($A15,記①女,5,FALSE))</f>
        <v/>
      </c>
      <c r="H15" s="373" t="str">
        <f>IF(VLOOKUP($A15,記①女,6,FALSE)="","",VLOOKUP($A15,記①女,6,FALSE))</f>
        <v/>
      </c>
      <c r="I15" s="371" t="str">
        <f>IF(VLOOKUP($A15,記①女,7,FALSE)="","",VLOOKUP($A15,記①女,7,FALSE))</f>
        <v/>
      </c>
      <c r="J15" s="373" t="str">
        <f>IF(VLOOKUP($A15,記①女,8,FALSE)="","",VLOOKUP($A15,記①女,8,FALSE))</f>
        <v/>
      </c>
      <c r="K15" s="371" t="str">
        <f>IF(VLOOKUP($A15,記①女,9,FALSE)="","",VLOOKUP($A15,記①女,9,FALSE))</f>
        <v/>
      </c>
      <c r="L15" s="373" t="str">
        <f>IF(VLOOKUP($A15,記①女,10,FALSE)="","",VLOOKUP($A15,記①女,10,FALSE))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>
      <c r="A16" s="345"/>
      <c r="B16" s="336"/>
      <c r="C16" s="375"/>
      <c r="D16" s="24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>
      <c r="A17" s="345">
        <f t="shared" ref="A17" si="2">A15+1</f>
        <v>5</v>
      </c>
      <c r="B17" s="336" t="str">
        <f>IF(VLOOKUP($A17,記①女,2,FALSE)="","",VLOOKUP($A17,記①女,2,FALSE))</f>
        <v/>
      </c>
      <c r="C17" s="375"/>
      <c r="D17" s="25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IF(VLOOKUP($A17,記①女,5,FALSE)="","",VLOOKUP($A17,記①女,5,FALSE))</f>
        <v/>
      </c>
      <c r="H17" s="373" t="str">
        <f>IF(VLOOKUP($A17,記①女,6,FALSE)="","",VLOOKUP($A17,記①女,6,FALSE))</f>
        <v/>
      </c>
      <c r="I17" s="371" t="str">
        <f>IF(VLOOKUP($A17,記①女,7,FALSE)="","",VLOOKUP($A17,記①女,7,FALSE))</f>
        <v/>
      </c>
      <c r="J17" s="373" t="str">
        <f>IF(VLOOKUP($A17,記①女,8,FALSE)="","",VLOOKUP($A17,記①女,8,FALSE))</f>
        <v/>
      </c>
      <c r="K17" s="371" t="str">
        <f>IF(VLOOKUP($A17,記①女,9,FALSE)="","",VLOOKUP($A17,記①女,9,FALSE))</f>
        <v/>
      </c>
      <c r="L17" s="373" t="str">
        <f>IF(VLOOKUP($A17,記①女,10,FALSE)="","",VLOOKUP($A17,記①女,10,FALSE))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>
      <c r="A18" s="345"/>
      <c r="B18" s="336"/>
      <c r="C18" s="375"/>
      <c r="D18" s="24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>
      <c r="A19" s="345">
        <f t="shared" ref="A19" si="3">A17+1</f>
        <v>6</v>
      </c>
      <c r="B19" s="336" t="str">
        <f>IF(VLOOKUP($A19,記①女,2,FALSE)="","",VLOOKUP($A19,記①女,2,FALSE))</f>
        <v/>
      </c>
      <c r="C19" s="375"/>
      <c r="D19" s="25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IF(VLOOKUP($A19,記①女,5,FALSE)="","",VLOOKUP($A19,記①女,5,FALSE))</f>
        <v/>
      </c>
      <c r="H19" s="373" t="str">
        <f>IF(VLOOKUP($A19,記①女,6,FALSE)="","",VLOOKUP($A19,記①女,6,FALSE))</f>
        <v/>
      </c>
      <c r="I19" s="371" t="str">
        <f>IF(VLOOKUP($A19,記①女,7,FALSE)="","",VLOOKUP($A19,記①女,7,FALSE))</f>
        <v/>
      </c>
      <c r="J19" s="373" t="str">
        <f>IF(VLOOKUP($A19,記①女,8,FALSE)="","",VLOOKUP($A19,記①女,8,FALSE))</f>
        <v/>
      </c>
      <c r="K19" s="371" t="str">
        <f>IF(VLOOKUP($A19,記①女,9,FALSE)="","",VLOOKUP($A19,記①女,9,FALSE))</f>
        <v/>
      </c>
      <c r="L19" s="373" t="str">
        <f>IF(VLOOKUP($A19,記①女,10,FALSE)="","",VLOOKUP($A19,記①女,10,FALSE))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>
      <c r="A20" s="345"/>
      <c r="B20" s="336"/>
      <c r="C20" s="375"/>
      <c r="D20" s="24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>
      <c r="A21" s="345">
        <f t="shared" ref="A21" si="4">A19+1</f>
        <v>7</v>
      </c>
      <c r="B21" s="336" t="str">
        <f>IF(VLOOKUP($A21,記①女,2,FALSE)="","",VLOOKUP($A21,記①女,2,FALSE))</f>
        <v/>
      </c>
      <c r="C21" s="375"/>
      <c r="D21" s="25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IF(VLOOKUP($A21,記①女,5,FALSE)="","",VLOOKUP($A21,記①女,5,FALSE))</f>
        <v/>
      </c>
      <c r="H21" s="373" t="str">
        <f>IF(VLOOKUP($A21,記①女,6,FALSE)="","",VLOOKUP($A21,記①女,6,FALSE))</f>
        <v/>
      </c>
      <c r="I21" s="371" t="str">
        <f>IF(VLOOKUP($A21,記①女,7,FALSE)="","",VLOOKUP($A21,記①女,7,FALSE))</f>
        <v/>
      </c>
      <c r="J21" s="373" t="str">
        <f>IF(VLOOKUP($A21,記①女,8,FALSE)="","",VLOOKUP($A21,記①女,8,FALSE))</f>
        <v/>
      </c>
      <c r="K21" s="371" t="str">
        <f>IF(VLOOKUP($A21,記①女,9,FALSE)="","",VLOOKUP($A21,記①女,9,FALSE))</f>
        <v/>
      </c>
      <c r="L21" s="373" t="str">
        <f>IF(VLOOKUP($A21,記①女,10,FALSE)="","",VLOOKUP($A21,記①女,10,FALSE))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>
      <c r="A22" s="345"/>
      <c r="B22" s="336"/>
      <c r="C22" s="375"/>
      <c r="D22" s="24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>
      <c r="A23" s="345">
        <f t="shared" ref="A23" si="5">A21+1</f>
        <v>8</v>
      </c>
      <c r="B23" s="336" t="str">
        <f>IF(VLOOKUP($A23,記①女,2,FALSE)="","",VLOOKUP($A23,記①女,2,FALSE))</f>
        <v/>
      </c>
      <c r="C23" s="375"/>
      <c r="D23" s="25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IF(VLOOKUP($A23,記①女,5,FALSE)="","",VLOOKUP($A23,記①女,5,FALSE))</f>
        <v/>
      </c>
      <c r="H23" s="373" t="str">
        <f>IF(VLOOKUP($A23,記①女,6,FALSE)="","",VLOOKUP($A23,記①女,6,FALSE))</f>
        <v/>
      </c>
      <c r="I23" s="371" t="str">
        <f>IF(VLOOKUP($A23,記①女,7,FALSE)="","",VLOOKUP($A23,記①女,7,FALSE))</f>
        <v/>
      </c>
      <c r="J23" s="373" t="str">
        <f>IF(VLOOKUP($A23,記①女,8,FALSE)="","",VLOOKUP($A23,記①女,8,FALSE))</f>
        <v/>
      </c>
      <c r="K23" s="371" t="str">
        <f>IF(VLOOKUP($A23,記①女,9,FALSE)="","",VLOOKUP($A23,記①女,9,FALSE))</f>
        <v/>
      </c>
      <c r="L23" s="373" t="str">
        <f>IF(VLOOKUP($A23,記①女,10,FALSE)="","",VLOOKUP($A23,記①女,10,FALSE))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>
      <c r="A24" s="345"/>
      <c r="B24" s="336"/>
      <c r="C24" s="375"/>
      <c r="D24" s="24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>
      <c r="A25" s="345">
        <f t="shared" ref="A25" si="6">A23+1</f>
        <v>9</v>
      </c>
      <c r="B25" s="336" t="str">
        <f>IF(VLOOKUP($A25,記①女,2,FALSE)="","",VLOOKUP($A25,記①女,2,FALSE))</f>
        <v/>
      </c>
      <c r="C25" s="375"/>
      <c r="D25" s="25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IF(VLOOKUP($A25,記①女,5,FALSE)="","",VLOOKUP($A25,記①女,5,FALSE))</f>
        <v/>
      </c>
      <c r="H25" s="373" t="str">
        <f>IF(VLOOKUP($A25,記①女,6,FALSE)="","",VLOOKUP($A25,記①女,6,FALSE))</f>
        <v/>
      </c>
      <c r="I25" s="371" t="str">
        <f>IF(VLOOKUP($A25,記①女,7,FALSE)="","",VLOOKUP($A25,記①女,7,FALSE))</f>
        <v/>
      </c>
      <c r="J25" s="373" t="str">
        <f>IF(VLOOKUP($A25,記①女,8,FALSE)="","",VLOOKUP($A25,記①女,8,FALSE))</f>
        <v/>
      </c>
      <c r="K25" s="371" t="str">
        <f>IF(VLOOKUP($A25,記①女,9,FALSE)="","",VLOOKUP($A25,記①女,9,FALSE))</f>
        <v/>
      </c>
      <c r="L25" s="373" t="str">
        <f>IF(VLOOKUP($A25,記①女,10,FALSE)="","",VLOOKUP($A25,記①女,10,FALSE))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>
      <c r="A26" s="345"/>
      <c r="B26" s="336"/>
      <c r="C26" s="375"/>
      <c r="D26" s="24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>
      <c r="A27" s="345">
        <f t="shared" ref="A27" si="7">A25+1</f>
        <v>10</v>
      </c>
      <c r="B27" s="336" t="str">
        <f>IF(VLOOKUP($A27,記①女,2,FALSE)="","",VLOOKUP($A27,記①女,2,FALSE))</f>
        <v/>
      </c>
      <c r="C27" s="375"/>
      <c r="D27" s="25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IF(VLOOKUP($A27,記①女,5,FALSE)="","",VLOOKUP($A27,記①女,5,FALSE))</f>
        <v/>
      </c>
      <c r="H27" s="373" t="str">
        <f>IF(VLOOKUP($A27,記①女,6,FALSE)="","",VLOOKUP($A27,記①女,6,FALSE))</f>
        <v/>
      </c>
      <c r="I27" s="371" t="str">
        <f>IF(VLOOKUP($A27,記①女,7,FALSE)="","",VLOOKUP($A27,記①女,7,FALSE))</f>
        <v/>
      </c>
      <c r="J27" s="373" t="str">
        <f>IF(VLOOKUP($A27,記①女,8,FALSE)="","",VLOOKUP($A27,記①女,8,FALSE))</f>
        <v/>
      </c>
      <c r="K27" s="371" t="str">
        <f>IF(VLOOKUP($A27,記①女,9,FALSE)="","",VLOOKUP($A27,記①女,9,FALSE))</f>
        <v/>
      </c>
      <c r="L27" s="373" t="str">
        <f>IF(VLOOKUP($A27,記①女,10,FALSE)="","",VLOOKUP($A27,記①女,10,FALSE))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>
      <c r="A28" s="345"/>
      <c r="B28" s="336"/>
      <c r="C28" s="375"/>
      <c r="D28" s="24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>
      <c r="A29" s="345">
        <f t="shared" ref="A29" si="8">A27+1</f>
        <v>11</v>
      </c>
      <c r="B29" s="336" t="str">
        <f>IF(VLOOKUP($A29,記①女,2,FALSE)="","",VLOOKUP($A29,記①女,2,FALSE))</f>
        <v/>
      </c>
      <c r="C29" s="375"/>
      <c r="D29" s="25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IF(VLOOKUP($A29,記①女,5,FALSE)="","",VLOOKUP($A29,記①女,5,FALSE))</f>
        <v/>
      </c>
      <c r="H29" s="373" t="str">
        <f>IF(VLOOKUP($A29,記①女,6,FALSE)="","",VLOOKUP($A29,記①女,6,FALSE))</f>
        <v/>
      </c>
      <c r="I29" s="371" t="str">
        <f>IF(VLOOKUP($A29,記①女,7,FALSE)="","",VLOOKUP($A29,記①女,7,FALSE))</f>
        <v/>
      </c>
      <c r="J29" s="373" t="str">
        <f>IF(VLOOKUP($A29,記①女,8,FALSE)="","",VLOOKUP($A29,記①女,8,FALSE))</f>
        <v/>
      </c>
      <c r="K29" s="371" t="str">
        <f>IF(VLOOKUP($A29,記①女,9,FALSE)="","",VLOOKUP($A29,記①女,9,FALSE))</f>
        <v/>
      </c>
      <c r="L29" s="373" t="str">
        <f>IF(VLOOKUP($A29,記①女,10,FALSE)="","",VLOOKUP($A29,記①女,10,FALSE))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>
      <c r="A30" s="345"/>
      <c r="B30" s="336"/>
      <c r="C30" s="375"/>
      <c r="D30" s="24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>
      <c r="A31" s="345">
        <f t="shared" ref="A31" si="9">A29+1</f>
        <v>12</v>
      </c>
      <c r="B31" s="336" t="str">
        <f>IF(VLOOKUP($A31,記①女,2,FALSE)="","",VLOOKUP($A31,記①女,2,FALSE))</f>
        <v/>
      </c>
      <c r="C31" s="375"/>
      <c r="D31" s="25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IF(VLOOKUP($A31,記①女,5,FALSE)="","",VLOOKUP($A31,記①女,5,FALSE))</f>
        <v/>
      </c>
      <c r="H31" s="373" t="str">
        <f>IF(VLOOKUP($A31,記①女,6,FALSE)="","",VLOOKUP($A31,記①女,6,FALSE))</f>
        <v/>
      </c>
      <c r="I31" s="371" t="str">
        <f>IF(VLOOKUP($A31,記①女,7,FALSE)="","",VLOOKUP($A31,記①女,7,FALSE))</f>
        <v/>
      </c>
      <c r="J31" s="373" t="str">
        <f>IF(VLOOKUP($A31,記①女,8,FALSE)="","",VLOOKUP($A31,記①女,8,FALSE))</f>
        <v/>
      </c>
      <c r="K31" s="371" t="str">
        <f>IF(VLOOKUP($A31,記①女,9,FALSE)="","",VLOOKUP($A31,記①女,9,FALSE))</f>
        <v/>
      </c>
      <c r="L31" s="373" t="str">
        <f>IF(VLOOKUP($A31,記①女,10,FALSE)="","",VLOOKUP($A31,記①女,10,FALSE))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>
      <c r="A32" s="345"/>
      <c r="B32" s="336"/>
      <c r="C32" s="375"/>
      <c r="D32" s="24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>
      <c r="A33" s="345">
        <f t="shared" ref="A33" si="10">A31+1</f>
        <v>13</v>
      </c>
      <c r="B33" s="336" t="str">
        <f>IF(VLOOKUP($A33,記①女,2,FALSE)="","",VLOOKUP($A33,記①女,2,FALSE))</f>
        <v/>
      </c>
      <c r="C33" s="375"/>
      <c r="D33" s="25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IF(VLOOKUP($A33,記①女,5,FALSE)="","",VLOOKUP($A33,記①女,5,FALSE))</f>
        <v/>
      </c>
      <c r="H33" s="373" t="str">
        <f>IF(VLOOKUP($A33,記①女,6,FALSE)="","",VLOOKUP($A33,記①女,6,FALSE))</f>
        <v/>
      </c>
      <c r="I33" s="371" t="str">
        <f>IF(VLOOKUP($A33,記①女,7,FALSE)="","",VLOOKUP($A33,記①女,7,FALSE))</f>
        <v/>
      </c>
      <c r="J33" s="373" t="str">
        <f>IF(VLOOKUP($A33,記①女,8,FALSE)="","",VLOOKUP($A33,記①女,8,FALSE))</f>
        <v/>
      </c>
      <c r="K33" s="371" t="str">
        <f>IF(VLOOKUP($A33,記①女,9,FALSE)="","",VLOOKUP($A33,記①女,9,FALSE))</f>
        <v/>
      </c>
      <c r="L33" s="373" t="str">
        <f>IF(VLOOKUP($A33,記①女,10,FALSE)="","",VLOOKUP($A33,記①女,10,FALSE))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>
      <c r="A34" s="345"/>
      <c r="B34" s="336"/>
      <c r="C34" s="375"/>
      <c r="D34" s="24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>
      <c r="A35" s="345">
        <f t="shared" ref="A35" si="11">A33+1</f>
        <v>14</v>
      </c>
      <c r="B35" s="336" t="str">
        <f>IF(VLOOKUP($A35,記①女,2,FALSE)="","",VLOOKUP($A35,記①女,2,FALSE))</f>
        <v/>
      </c>
      <c r="C35" s="375"/>
      <c r="D35" s="25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IF(VLOOKUP($A35,記①女,5,FALSE)="","",VLOOKUP($A35,記①女,5,FALSE))</f>
        <v/>
      </c>
      <c r="H35" s="373" t="str">
        <f>IF(VLOOKUP($A35,記①女,6,FALSE)="","",VLOOKUP($A35,記①女,6,FALSE))</f>
        <v/>
      </c>
      <c r="I35" s="371" t="str">
        <f>IF(VLOOKUP($A35,記①女,7,FALSE)="","",VLOOKUP($A35,記①女,7,FALSE))</f>
        <v/>
      </c>
      <c r="J35" s="373" t="str">
        <f>IF(VLOOKUP($A35,記①女,8,FALSE)="","",VLOOKUP($A35,記①女,8,FALSE))</f>
        <v/>
      </c>
      <c r="K35" s="371" t="str">
        <f>IF(VLOOKUP($A35,記①女,9,FALSE)="","",VLOOKUP($A35,記①女,9,FALSE))</f>
        <v/>
      </c>
      <c r="L35" s="373" t="str">
        <f>IF(VLOOKUP($A35,記①女,10,FALSE)="","",VLOOKUP($A35,記①女,10,FALSE))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>
      <c r="A36" s="345"/>
      <c r="B36" s="336"/>
      <c r="C36" s="375"/>
      <c r="D36" s="24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>
      <c r="A37" s="345">
        <f t="shared" ref="A37" si="12">A35+1</f>
        <v>15</v>
      </c>
      <c r="B37" s="336" t="str">
        <f>IF(VLOOKUP($A37,記①女,2,FALSE)="","",VLOOKUP($A37,記①女,2,FALSE))</f>
        <v/>
      </c>
      <c r="C37" s="375"/>
      <c r="D37" s="25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IF(VLOOKUP($A37,記①女,5,FALSE)="","",VLOOKUP($A37,記①女,5,FALSE))</f>
        <v/>
      </c>
      <c r="H37" s="373" t="str">
        <f>IF(VLOOKUP($A37,記①女,6,FALSE)="","",VLOOKUP($A37,記①女,6,FALSE))</f>
        <v/>
      </c>
      <c r="I37" s="371" t="str">
        <f>IF(VLOOKUP($A37,記①女,7,FALSE)="","",VLOOKUP($A37,記①女,7,FALSE))</f>
        <v/>
      </c>
      <c r="J37" s="373" t="str">
        <f>IF(VLOOKUP($A37,記①女,8,FALSE)="","",VLOOKUP($A37,記①女,8,FALSE))</f>
        <v/>
      </c>
      <c r="K37" s="371" t="str">
        <f>IF(VLOOKUP($A37,記①女,9,FALSE)="","",VLOOKUP($A37,記①女,9,FALSE))</f>
        <v/>
      </c>
      <c r="L37" s="373" t="str">
        <f>IF(VLOOKUP($A37,記①女,10,FALSE)="","",VLOOKUP($A37,記①女,10,FALSE))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>
      <c r="A38" s="345"/>
      <c r="B38" s="336"/>
      <c r="C38" s="375"/>
      <c r="D38" s="24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>
      <c r="A39" s="345">
        <f t="shared" ref="A39" si="13">A37+1</f>
        <v>16</v>
      </c>
      <c r="B39" s="336" t="str">
        <f>IF(VLOOKUP($A39,記①女,2,FALSE)="","",VLOOKUP($A39,記①女,2,FALSE))</f>
        <v/>
      </c>
      <c r="C39" s="375"/>
      <c r="D39" s="25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IF(VLOOKUP($A39,記①女,5,FALSE)="","",VLOOKUP($A39,記①女,5,FALSE))</f>
        <v/>
      </c>
      <c r="H39" s="373" t="str">
        <f>IF(VLOOKUP($A39,記①女,6,FALSE)="","",VLOOKUP($A39,記①女,6,FALSE))</f>
        <v/>
      </c>
      <c r="I39" s="371" t="str">
        <f>IF(VLOOKUP($A39,記①女,7,FALSE)="","",VLOOKUP($A39,記①女,7,FALSE))</f>
        <v/>
      </c>
      <c r="J39" s="373" t="str">
        <f>IF(VLOOKUP($A39,記①女,8,FALSE)="","",VLOOKUP($A39,記①女,8,FALSE))</f>
        <v/>
      </c>
      <c r="K39" s="371" t="str">
        <f>IF(VLOOKUP($A39,記①女,9,FALSE)="","",VLOOKUP($A39,記①女,9,FALSE))</f>
        <v/>
      </c>
      <c r="L39" s="373" t="str">
        <f>IF(VLOOKUP($A39,記①女,10,FALSE)="","",VLOOKUP($A39,記①女,10,FALSE))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>
      <c r="A40" s="345"/>
      <c r="B40" s="336"/>
      <c r="C40" s="375"/>
      <c r="D40" s="24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>
      <c r="A41" s="345">
        <f t="shared" ref="A41" si="14">A39+1</f>
        <v>17</v>
      </c>
      <c r="B41" s="336" t="str">
        <f>IF(VLOOKUP($A41,記①女,2,FALSE)="","",VLOOKUP($A41,記①女,2,FALSE))</f>
        <v/>
      </c>
      <c r="C41" s="375"/>
      <c r="D41" s="25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IF(VLOOKUP($A41,記①女,5,FALSE)="","",VLOOKUP($A41,記①女,5,FALSE))</f>
        <v/>
      </c>
      <c r="H41" s="373" t="str">
        <f>IF(VLOOKUP($A41,記①女,6,FALSE)="","",VLOOKUP($A41,記①女,6,FALSE))</f>
        <v/>
      </c>
      <c r="I41" s="371" t="str">
        <f>IF(VLOOKUP($A41,記①女,7,FALSE)="","",VLOOKUP($A41,記①女,7,FALSE))</f>
        <v/>
      </c>
      <c r="J41" s="373" t="str">
        <f>IF(VLOOKUP($A41,記①女,8,FALSE)="","",VLOOKUP($A41,記①女,8,FALSE))</f>
        <v/>
      </c>
      <c r="K41" s="371" t="str">
        <f>IF(VLOOKUP($A41,記①女,9,FALSE)="","",VLOOKUP($A41,記①女,9,FALSE))</f>
        <v/>
      </c>
      <c r="L41" s="373" t="str">
        <f>IF(VLOOKUP($A41,記①女,10,FALSE)="","",VLOOKUP($A41,記①女,10,FALSE))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>
      <c r="A42" s="345"/>
      <c r="B42" s="336"/>
      <c r="C42" s="375"/>
      <c r="D42" s="24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>
      <c r="A43" s="345">
        <f t="shared" ref="A43" si="15">A41+1</f>
        <v>18</v>
      </c>
      <c r="B43" s="336" t="str">
        <f>IF(VLOOKUP($A43,記①女,2,FALSE)="","",VLOOKUP($A43,記①女,2,FALSE))</f>
        <v/>
      </c>
      <c r="C43" s="375"/>
      <c r="D43" s="25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IF(VLOOKUP($A43,記①女,5,FALSE)="","",VLOOKUP($A43,記①女,5,FALSE))</f>
        <v/>
      </c>
      <c r="H43" s="373" t="str">
        <f>IF(VLOOKUP($A43,記①女,6,FALSE)="","",VLOOKUP($A43,記①女,6,FALSE))</f>
        <v/>
      </c>
      <c r="I43" s="371" t="str">
        <f>IF(VLOOKUP($A43,記①女,7,FALSE)="","",VLOOKUP($A43,記①女,7,FALSE))</f>
        <v/>
      </c>
      <c r="J43" s="373" t="str">
        <f>IF(VLOOKUP($A43,記①女,8,FALSE)="","",VLOOKUP($A43,記①女,8,FALSE))</f>
        <v/>
      </c>
      <c r="K43" s="371" t="str">
        <f>IF(VLOOKUP($A43,記①女,9,FALSE)="","",VLOOKUP($A43,記①女,9,FALSE))</f>
        <v/>
      </c>
      <c r="L43" s="373" t="str">
        <f>IF(VLOOKUP($A43,記①女,10,FALSE)="","",VLOOKUP($A43,記①女,10,FALSE))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>
      <c r="A44" s="345"/>
      <c r="B44" s="336"/>
      <c r="C44" s="375"/>
      <c r="D44" s="24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>
      <c r="A45" s="345">
        <f t="shared" ref="A45" si="16">A43+1</f>
        <v>19</v>
      </c>
      <c r="B45" s="336" t="str">
        <f>IF(VLOOKUP($A45,記①女,2,FALSE)="","",VLOOKUP($A45,記①女,2,FALSE))</f>
        <v/>
      </c>
      <c r="C45" s="375"/>
      <c r="D45" s="25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IF(VLOOKUP($A45,記①女,5,FALSE)="","",VLOOKUP($A45,記①女,5,FALSE))</f>
        <v/>
      </c>
      <c r="H45" s="373" t="str">
        <f>IF(VLOOKUP($A45,記①女,6,FALSE)="","",VLOOKUP($A45,記①女,6,FALSE))</f>
        <v/>
      </c>
      <c r="I45" s="371" t="str">
        <f>IF(VLOOKUP($A45,記①女,7,FALSE)="","",VLOOKUP($A45,記①女,7,FALSE))</f>
        <v/>
      </c>
      <c r="J45" s="373" t="str">
        <f>IF(VLOOKUP($A45,記①女,8,FALSE)="","",VLOOKUP($A45,記①女,8,FALSE))</f>
        <v/>
      </c>
      <c r="K45" s="371" t="str">
        <f>IF(VLOOKUP($A45,記①女,9,FALSE)="","",VLOOKUP($A45,記①女,9,FALSE))</f>
        <v/>
      </c>
      <c r="L45" s="373" t="str">
        <f>IF(VLOOKUP($A45,記①女,10,FALSE)="","",VLOOKUP($A45,記①女,10,FALSE))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>
      <c r="A46" s="345"/>
      <c r="B46" s="336"/>
      <c r="C46" s="375"/>
      <c r="D46" s="24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>
      <c r="A47" s="345">
        <f t="shared" ref="A47" si="17">A45+1</f>
        <v>20</v>
      </c>
      <c r="B47" s="324" t="str">
        <f>IF(VLOOKUP($A47,記①女,2,FALSE)="","",VLOOKUP($A47,記①女,2,FALSE))</f>
        <v/>
      </c>
      <c r="C47" s="378"/>
      <c r="D47" s="25" t="str">
        <f>IF($B47="","",IF(VLOOKUP($B47,名簿,3,FALSE)="","",VLOOKUP($B47,名簿,3,FALSE)))</f>
        <v/>
      </c>
      <c r="E47" s="378" t="str">
        <f>IF($B47="","",IF(VLOOKUP($B47,名簿,4,FALSE)="","",VLOOKUP($B47,名簿,4,FALSE)))</f>
        <v/>
      </c>
      <c r="F47" s="378" t="str">
        <f>IF($B47="","",IF(VLOOKUP($B47,名簿,5,FALSE)="","",VLOOKUP($B47,名簿,5,FALSE)))</f>
        <v/>
      </c>
      <c r="G47" s="380" t="str">
        <f>IF(VLOOKUP($A47,記①女,5,FALSE)="","",VLOOKUP($A47,記①女,5,FALSE))</f>
        <v/>
      </c>
      <c r="H47" s="373" t="str">
        <f>IF(VLOOKUP($A47,記①女,6,FALSE)="","",VLOOKUP($A47,記①女,6,FALSE))</f>
        <v/>
      </c>
      <c r="I47" s="380" t="str">
        <f>IF(VLOOKUP($A47,記①女,7,FALSE)="","",VLOOKUP($A47,記①女,7,FALSE))</f>
        <v/>
      </c>
      <c r="J47" s="373" t="str">
        <f>IF(VLOOKUP($A47,記①女,8,FALSE)="","",VLOOKUP($A47,記①女,8,FALSE))</f>
        <v/>
      </c>
      <c r="K47" s="380" t="str">
        <f>IF(VLOOKUP($A47,記①女,9,FALSE)="","",VLOOKUP($A47,記①女,9,FALSE))</f>
        <v/>
      </c>
      <c r="L47" s="373" t="str">
        <f>IF(VLOOKUP($A47,記①女,10,FALSE)="","",VLOOKUP($A47,記①女,10,FALSE))</f>
        <v/>
      </c>
      <c r="M47" s="378" t="str">
        <f>IF($B47="","",IF(VLOOKUP($B47,名簿,7,FALSE)="","",VLOOKUP($B47,名簿,7,FALSE)))</f>
        <v/>
      </c>
      <c r="N47" s="382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79"/>
      <c r="D48" s="26" t="str">
        <f>IF($B47="","",VLOOKUP($B47,名簿,2,FALSE))</f>
        <v/>
      </c>
      <c r="E48" s="379"/>
      <c r="F48" s="379"/>
      <c r="G48" s="381"/>
      <c r="H48" s="384"/>
      <c r="I48" s="381"/>
      <c r="J48" s="384"/>
      <c r="K48" s="381"/>
      <c r="L48" s="384"/>
      <c r="M48" s="379"/>
      <c r="N48" s="383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IF(SUM(記①入力!$F$4,記①入力!$Q$4)=0,"",SUM(記①入力!$F$4,記①入力!$Q$4))</f>
        <v/>
      </c>
      <c r="I50" s="339" t="str">
        <f>IF(H50="","",H50*名簿!$L$7)</f>
        <v/>
      </c>
      <c r="J50" s="341" t="s">
        <v>14</v>
      </c>
      <c r="K50" s="337" t="str">
        <f>IF(SUM(記①入力!$G$4,記①入力!$R$4)=0,"",SUM(記①入力!$G$4,記①入力!$R$4))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記①入力!$A$1</f>
        <v>第１回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IF(VLOOKUP($A62,記①女,2,FALSE)="","",VLOOKUP($A62,記①女,2,FALSE))</f>
        <v/>
      </c>
      <c r="C62" s="374"/>
      <c r="D62" s="23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IF(VLOOKUP($A62,記①女,5,FALSE)="","",VLOOKUP($A62,記①女,5,FALSE))</f>
        <v/>
      </c>
      <c r="H62" s="372" t="str">
        <f>IF(VLOOKUP($A62,記①女,6,FALSE)="","",VLOOKUP($A62,記①女,6,FALSE))</f>
        <v/>
      </c>
      <c r="I62" s="370" t="str">
        <f>IF(VLOOKUP($A62,記①女,7,FALSE)="","",VLOOKUP($A62,記①女,7,FALSE))</f>
        <v/>
      </c>
      <c r="J62" s="372" t="str">
        <f>IF(VLOOKUP($A62,記①女,8,FALSE)="","",VLOOKUP($A62,記①女,8,FALSE))</f>
        <v/>
      </c>
      <c r="K62" s="370" t="str">
        <f>IF(VLOOKUP($A62,記①女,9,FALSE)="","",VLOOKUP($A62,記①女,9,FALSE))</f>
        <v/>
      </c>
      <c r="L62" s="372" t="str">
        <f>IF(VLOOKUP($A62,記①女,10,FALSE)="","",VLOOKUP($A62,記①女,10,FALSE))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>
      <c r="A63" s="365"/>
      <c r="B63" s="336"/>
      <c r="C63" s="375"/>
      <c r="D63" s="24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>
      <c r="A64" s="345">
        <f>A62+1</f>
        <v>22</v>
      </c>
      <c r="B64" s="336" t="str">
        <f>IF(VLOOKUP($A64,記①女,2,FALSE)="","",VLOOKUP($A64,記①女,2,FALSE))</f>
        <v/>
      </c>
      <c r="C64" s="375"/>
      <c r="D64" s="25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IF(VLOOKUP($A64,記①女,5,FALSE)="","",VLOOKUP($A64,記①女,5,FALSE))</f>
        <v/>
      </c>
      <c r="H64" s="373" t="str">
        <f>IF(VLOOKUP($A64,記①女,6,FALSE)="","",VLOOKUP($A64,記①女,6,FALSE))</f>
        <v/>
      </c>
      <c r="I64" s="371" t="str">
        <f>IF(VLOOKUP($A64,記①女,7,FALSE)="","",VLOOKUP($A64,記①女,7,FALSE))</f>
        <v/>
      </c>
      <c r="J64" s="373" t="str">
        <f>IF(VLOOKUP($A64,記①女,8,FALSE)="","",VLOOKUP($A64,記①女,8,FALSE))</f>
        <v/>
      </c>
      <c r="K64" s="371" t="str">
        <f>IF(VLOOKUP($A64,記①女,9,FALSE)="","",VLOOKUP($A64,記①女,9,FALSE))</f>
        <v/>
      </c>
      <c r="L64" s="373" t="str">
        <f>IF(VLOOKUP($A64,記①女,10,FALSE)="","",VLOOKUP($A64,記①女,10,FALSE))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>
      <c r="A65" s="345"/>
      <c r="B65" s="336"/>
      <c r="C65" s="375"/>
      <c r="D65" s="24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>
      <c r="A66" s="345">
        <f t="shared" ref="A66" si="18">A64+1</f>
        <v>23</v>
      </c>
      <c r="B66" s="336" t="str">
        <f>IF(VLOOKUP($A66,記①女,2,FALSE)="","",VLOOKUP($A66,記①女,2,FALSE))</f>
        <v/>
      </c>
      <c r="C66" s="375"/>
      <c r="D66" s="25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IF(VLOOKUP($A66,記①女,5,FALSE)="","",VLOOKUP($A66,記①女,5,FALSE))</f>
        <v/>
      </c>
      <c r="H66" s="373" t="str">
        <f>IF(VLOOKUP($A66,記①女,6,FALSE)="","",VLOOKUP($A66,記①女,6,FALSE))</f>
        <v/>
      </c>
      <c r="I66" s="371" t="str">
        <f>IF(VLOOKUP($A66,記①女,7,FALSE)="","",VLOOKUP($A66,記①女,7,FALSE))</f>
        <v/>
      </c>
      <c r="J66" s="373" t="str">
        <f>IF(VLOOKUP($A66,記①女,8,FALSE)="","",VLOOKUP($A66,記①女,8,FALSE))</f>
        <v/>
      </c>
      <c r="K66" s="371" t="str">
        <f>IF(VLOOKUP($A66,記①女,9,FALSE)="","",VLOOKUP($A66,記①女,9,FALSE))</f>
        <v/>
      </c>
      <c r="L66" s="373" t="str">
        <f>IF(VLOOKUP($A66,記①女,10,FALSE)="","",VLOOKUP($A66,記①女,10,FALSE))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>
      <c r="A67" s="345"/>
      <c r="B67" s="336"/>
      <c r="C67" s="375"/>
      <c r="D67" s="24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>
      <c r="A68" s="345">
        <f t="shared" ref="A68" si="19">A66+1</f>
        <v>24</v>
      </c>
      <c r="B68" s="336" t="str">
        <f>IF(VLOOKUP($A68,記①女,2,FALSE)="","",VLOOKUP($A68,記①女,2,FALSE))</f>
        <v/>
      </c>
      <c r="C68" s="375"/>
      <c r="D68" s="25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IF(VLOOKUP($A68,記①女,5,FALSE)="","",VLOOKUP($A68,記①女,5,FALSE))</f>
        <v/>
      </c>
      <c r="H68" s="373" t="str">
        <f>IF(VLOOKUP($A68,記①女,6,FALSE)="","",VLOOKUP($A68,記①女,6,FALSE))</f>
        <v/>
      </c>
      <c r="I68" s="371" t="str">
        <f>IF(VLOOKUP($A68,記①女,7,FALSE)="","",VLOOKUP($A68,記①女,7,FALSE))</f>
        <v/>
      </c>
      <c r="J68" s="373" t="str">
        <f>IF(VLOOKUP($A68,記①女,8,FALSE)="","",VLOOKUP($A68,記①女,8,FALSE))</f>
        <v/>
      </c>
      <c r="K68" s="371" t="str">
        <f>IF(VLOOKUP($A68,記①女,9,FALSE)="","",VLOOKUP($A68,記①女,9,FALSE))</f>
        <v/>
      </c>
      <c r="L68" s="373" t="str">
        <f>IF(VLOOKUP($A68,記①女,10,FALSE)="","",VLOOKUP($A68,記①女,10,FALSE))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>
      <c r="A69" s="345"/>
      <c r="B69" s="336"/>
      <c r="C69" s="375"/>
      <c r="D69" s="24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>
      <c r="A70" s="345">
        <f t="shared" ref="A70" si="20">A68+1</f>
        <v>25</v>
      </c>
      <c r="B70" s="336" t="str">
        <f>IF(VLOOKUP($A70,記①女,2,FALSE)="","",VLOOKUP($A70,記①女,2,FALSE))</f>
        <v/>
      </c>
      <c r="C70" s="375"/>
      <c r="D70" s="25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IF(VLOOKUP($A70,記①女,5,FALSE)="","",VLOOKUP($A70,記①女,5,FALSE))</f>
        <v/>
      </c>
      <c r="H70" s="373" t="str">
        <f>IF(VLOOKUP($A70,記①女,6,FALSE)="","",VLOOKUP($A70,記①女,6,FALSE))</f>
        <v/>
      </c>
      <c r="I70" s="371" t="str">
        <f>IF(VLOOKUP($A70,記①女,7,FALSE)="","",VLOOKUP($A70,記①女,7,FALSE))</f>
        <v/>
      </c>
      <c r="J70" s="373" t="str">
        <f>IF(VLOOKUP($A70,記①女,8,FALSE)="","",VLOOKUP($A70,記①女,8,FALSE))</f>
        <v/>
      </c>
      <c r="K70" s="371" t="str">
        <f>IF(VLOOKUP($A70,記①女,9,FALSE)="","",VLOOKUP($A70,記①女,9,FALSE))</f>
        <v/>
      </c>
      <c r="L70" s="373" t="str">
        <f>IF(VLOOKUP($A70,記①女,10,FALSE)="","",VLOOKUP($A70,記①女,10,FALSE))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>
      <c r="A71" s="345"/>
      <c r="B71" s="336"/>
      <c r="C71" s="375"/>
      <c r="D71" s="24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>
      <c r="A72" s="345">
        <f t="shared" ref="A72" si="21">A70+1</f>
        <v>26</v>
      </c>
      <c r="B72" s="336" t="str">
        <f>IF(VLOOKUP($A72,記①女,2,FALSE)="","",VLOOKUP($A72,記①女,2,FALSE))</f>
        <v/>
      </c>
      <c r="C72" s="375"/>
      <c r="D72" s="25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IF(VLOOKUP($A72,記①女,5,FALSE)="","",VLOOKUP($A72,記①女,5,FALSE))</f>
        <v/>
      </c>
      <c r="H72" s="373" t="str">
        <f>IF(VLOOKUP($A72,記①女,6,FALSE)="","",VLOOKUP($A72,記①女,6,FALSE))</f>
        <v/>
      </c>
      <c r="I72" s="371" t="str">
        <f>IF(VLOOKUP($A72,記①女,7,FALSE)="","",VLOOKUP($A72,記①女,7,FALSE))</f>
        <v/>
      </c>
      <c r="J72" s="373" t="str">
        <f>IF(VLOOKUP($A72,記①女,8,FALSE)="","",VLOOKUP($A72,記①女,8,FALSE))</f>
        <v/>
      </c>
      <c r="K72" s="371" t="str">
        <f>IF(VLOOKUP($A72,記①女,9,FALSE)="","",VLOOKUP($A72,記①女,9,FALSE))</f>
        <v/>
      </c>
      <c r="L72" s="373" t="str">
        <f>IF(VLOOKUP($A72,記①女,10,FALSE)="","",VLOOKUP($A72,記①女,10,FALSE))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>
      <c r="A73" s="345"/>
      <c r="B73" s="336"/>
      <c r="C73" s="375"/>
      <c r="D73" s="24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>
      <c r="A74" s="345">
        <f t="shared" ref="A74" si="22">A72+1</f>
        <v>27</v>
      </c>
      <c r="B74" s="336" t="str">
        <f>IF(VLOOKUP($A74,記①女,2,FALSE)="","",VLOOKUP($A74,記①女,2,FALSE))</f>
        <v/>
      </c>
      <c r="C74" s="375"/>
      <c r="D74" s="25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IF(VLOOKUP($A74,記①女,5,FALSE)="","",VLOOKUP($A74,記①女,5,FALSE))</f>
        <v/>
      </c>
      <c r="H74" s="373" t="str">
        <f>IF(VLOOKUP($A74,記①女,6,FALSE)="","",VLOOKUP($A74,記①女,6,FALSE))</f>
        <v/>
      </c>
      <c r="I74" s="371" t="str">
        <f>IF(VLOOKUP($A74,記①女,7,FALSE)="","",VLOOKUP($A74,記①女,7,FALSE))</f>
        <v/>
      </c>
      <c r="J74" s="373" t="str">
        <f>IF(VLOOKUP($A74,記①女,8,FALSE)="","",VLOOKUP($A74,記①女,8,FALSE))</f>
        <v/>
      </c>
      <c r="K74" s="371" t="str">
        <f>IF(VLOOKUP($A74,記①女,9,FALSE)="","",VLOOKUP($A74,記①女,9,FALSE))</f>
        <v/>
      </c>
      <c r="L74" s="373" t="str">
        <f>IF(VLOOKUP($A74,記①女,10,FALSE)="","",VLOOKUP($A74,記①女,10,FALSE))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>
      <c r="A75" s="345"/>
      <c r="B75" s="336"/>
      <c r="C75" s="375"/>
      <c r="D75" s="24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>
      <c r="A76" s="345">
        <f t="shared" ref="A76" si="23">A74+1</f>
        <v>28</v>
      </c>
      <c r="B76" s="336" t="str">
        <f>IF(VLOOKUP($A76,記①女,2,FALSE)="","",VLOOKUP($A76,記①女,2,FALSE))</f>
        <v/>
      </c>
      <c r="C76" s="375"/>
      <c r="D76" s="25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IF(VLOOKUP($A76,記①女,5,FALSE)="","",VLOOKUP($A76,記①女,5,FALSE))</f>
        <v/>
      </c>
      <c r="H76" s="373" t="str">
        <f>IF(VLOOKUP($A76,記①女,6,FALSE)="","",VLOOKUP($A76,記①女,6,FALSE))</f>
        <v/>
      </c>
      <c r="I76" s="371" t="str">
        <f>IF(VLOOKUP($A76,記①女,7,FALSE)="","",VLOOKUP($A76,記①女,7,FALSE))</f>
        <v/>
      </c>
      <c r="J76" s="373" t="str">
        <f>IF(VLOOKUP($A76,記①女,8,FALSE)="","",VLOOKUP($A76,記①女,8,FALSE))</f>
        <v/>
      </c>
      <c r="K76" s="371" t="str">
        <f>IF(VLOOKUP($A76,記①女,9,FALSE)="","",VLOOKUP($A76,記①女,9,FALSE))</f>
        <v/>
      </c>
      <c r="L76" s="373" t="str">
        <f>IF(VLOOKUP($A76,記①女,10,FALSE)="","",VLOOKUP($A76,記①女,10,FALSE))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>
      <c r="A77" s="345"/>
      <c r="B77" s="336"/>
      <c r="C77" s="375"/>
      <c r="D77" s="24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>
      <c r="A78" s="345">
        <f t="shared" ref="A78" si="24">A76+1</f>
        <v>29</v>
      </c>
      <c r="B78" s="336" t="str">
        <f>IF(VLOOKUP($A78,記①女,2,FALSE)="","",VLOOKUP($A78,記①女,2,FALSE))</f>
        <v/>
      </c>
      <c r="C78" s="375"/>
      <c r="D78" s="25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IF(VLOOKUP($A78,記①女,5,FALSE)="","",VLOOKUP($A78,記①女,5,FALSE))</f>
        <v/>
      </c>
      <c r="H78" s="373" t="str">
        <f>IF(VLOOKUP($A78,記①女,6,FALSE)="","",VLOOKUP($A78,記①女,6,FALSE))</f>
        <v/>
      </c>
      <c r="I78" s="371" t="str">
        <f>IF(VLOOKUP($A78,記①女,7,FALSE)="","",VLOOKUP($A78,記①女,7,FALSE))</f>
        <v/>
      </c>
      <c r="J78" s="373" t="str">
        <f>IF(VLOOKUP($A78,記①女,8,FALSE)="","",VLOOKUP($A78,記①女,8,FALSE))</f>
        <v/>
      </c>
      <c r="K78" s="371" t="str">
        <f>IF(VLOOKUP($A78,記①女,9,FALSE)="","",VLOOKUP($A78,記①女,9,FALSE))</f>
        <v/>
      </c>
      <c r="L78" s="373" t="str">
        <f>IF(VLOOKUP($A78,記①女,10,FALSE)="","",VLOOKUP($A78,記①女,10,FALSE))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>
      <c r="A79" s="345"/>
      <c r="B79" s="336"/>
      <c r="C79" s="375"/>
      <c r="D79" s="24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>
      <c r="A80" s="345">
        <f t="shared" ref="A80" si="25">A78+1</f>
        <v>30</v>
      </c>
      <c r="B80" s="336" t="str">
        <f>IF(VLOOKUP($A80,記①女,2,FALSE)="","",VLOOKUP($A80,記①女,2,FALSE))</f>
        <v/>
      </c>
      <c r="C80" s="375"/>
      <c r="D80" s="25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IF(VLOOKUP($A80,記①女,5,FALSE)="","",VLOOKUP($A80,記①女,5,FALSE))</f>
        <v/>
      </c>
      <c r="H80" s="373" t="str">
        <f>IF(VLOOKUP($A80,記①女,6,FALSE)="","",VLOOKUP($A80,記①女,6,FALSE))</f>
        <v/>
      </c>
      <c r="I80" s="371" t="str">
        <f>IF(VLOOKUP($A80,記①女,7,FALSE)="","",VLOOKUP($A80,記①女,7,FALSE))</f>
        <v/>
      </c>
      <c r="J80" s="373" t="str">
        <f>IF(VLOOKUP($A80,記①女,8,FALSE)="","",VLOOKUP($A80,記①女,8,FALSE))</f>
        <v/>
      </c>
      <c r="K80" s="371" t="str">
        <f>IF(VLOOKUP($A80,記①女,9,FALSE)="","",VLOOKUP($A80,記①女,9,FALSE))</f>
        <v/>
      </c>
      <c r="L80" s="373" t="str">
        <f>IF(VLOOKUP($A80,記①女,10,FALSE)="","",VLOOKUP($A80,記①女,10,FALSE))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>
      <c r="A81" s="345"/>
      <c r="B81" s="336"/>
      <c r="C81" s="375"/>
      <c r="D81" s="24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>
      <c r="A82" s="345">
        <f t="shared" ref="A82" si="26">A80+1</f>
        <v>31</v>
      </c>
      <c r="B82" s="336" t="str">
        <f>IF(VLOOKUP($A82,記①女,2,FALSE)="","",VLOOKUP($A82,記①女,2,FALSE))</f>
        <v/>
      </c>
      <c r="C82" s="375"/>
      <c r="D82" s="25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IF(VLOOKUP($A82,記①女,5,FALSE)="","",VLOOKUP($A82,記①女,5,FALSE))</f>
        <v/>
      </c>
      <c r="H82" s="373" t="str">
        <f>IF(VLOOKUP($A82,記①女,6,FALSE)="","",VLOOKUP($A82,記①女,6,FALSE))</f>
        <v/>
      </c>
      <c r="I82" s="371" t="str">
        <f>IF(VLOOKUP($A82,記①女,7,FALSE)="","",VLOOKUP($A82,記①女,7,FALSE))</f>
        <v/>
      </c>
      <c r="J82" s="373" t="str">
        <f>IF(VLOOKUP($A82,記①女,8,FALSE)="","",VLOOKUP($A82,記①女,8,FALSE))</f>
        <v/>
      </c>
      <c r="K82" s="371" t="str">
        <f>IF(VLOOKUP($A82,記①女,9,FALSE)="","",VLOOKUP($A82,記①女,9,FALSE))</f>
        <v/>
      </c>
      <c r="L82" s="373" t="str">
        <f>IF(VLOOKUP($A82,記①女,10,FALSE)="","",VLOOKUP($A82,記①女,10,FALSE))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>
      <c r="A83" s="345"/>
      <c r="B83" s="336"/>
      <c r="C83" s="375"/>
      <c r="D83" s="24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>
      <c r="A84" s="345">
        <f t="shared" ref="A84" si="27">A82+1</f>
        <v>32</v>
      </c>
      <c r="B84" s="336" t="str">
        <f>IF(VLOOKUP($A84,記①女,2,FALSE)="","",VLOOKUP($A84,記①女,2,FALSE))</f>
        <v/>
      </c>
      <c r="C84" s="375"/>
      <c r="D84" s="25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IF(VLOOKUP($A84,記①女,5,FALSE)="","",VLOOKUP($A84,記①女,5,FALSE))</f>
        <v/>
      </c>
      <c r="H84" s="373" t="str">
        <f>IF(VLOOKUP($A84,記①女,6,FALSE)="","",VLOOKUP($A84,記①女,6,FALSE))</f>
        <v/>
      </c>
      <c r="I84" s="371" t="str">
        <f>IF(VLOOKUP($A84,記①女,7,FALSE)="","",VLOOKUP($A84,記①女,7,FALSE))</f>
        <v/>
      </c>
      <c r="J84" s="373" t="str">
        <f>IF(VLOOKUP($A84,記①女,8,FALSE)="","",VLOOKUP($A84,記①女,8,FALSE))</f>
        <v/>
      </c>
      <c r="K84" s="371" t="str">
        <f>IF(VLOOKUP($A84,記①女,9,FALSE)="","",VLOOKUP($A84,記①女,9,FALSE))</f>
        <v/>
      </c>
      <c r="L84" s="373" t="str">
        <f>IF(VLOOKUP($A84,記①女,10,FALSE)="","",VLOOKUP($A84,記①女,10,FALSE))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>
      <c r="A85" s="345"/>
      <c r="B85" s="336"/>
      <c r="C85" s="375"/>
      <c r="D85" s="24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>
      <c r="A86" s="345">
        <f t="shared" ref="A86" si="28">A84+1</f>
        <v>33</v>
      </c>
      <c r="B86" s="336" t="str">
        <f>IF(VLOOKUP($A86,記①女,2,FALSE)="","",VLOOKUP($A86,記①女,2,FALSE))</f>
        <v/>
      </c>
      <c r="C86" s="375"/>
      <c r="D86" s="25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IF(VLOOKUP($A86,記①女,5,FALSE)="","",VLOOKUP($A86,記①女,5,FALSE))</f>
        <v/>
      </c>
      <c r="H86" s="373" t="str">
        <f>IF(VLOOKUP($A86,記①女,6,FALSE)="","",VLOOKUP($A86,記①女,6,FALSE))</f>
        <v/>
      </c>
      <c r="I86" s="371" t="str">
        <f>IF(VLOOKUP($A86,記①女,7,FALSE)="","",VLOOKUP($A86,記①女,7,FALSE))</f>
        <v/>
      </c>
      <c r="J86" s="373" t="str">
        <f>IF(VLOOKUP($A86,記①女,8,FALSE)="","",VLOOKUP($A86,記①女,8,FALSE))</f>
        <v/>
      </c>
      <c r="K86" s="371" t="str">
        <f>IF(VLOOKUP($A86,記①女,9,FALSE)="","",VLOOKUP($A86,記①女,9,FALSE))</f>
        <v/>
      </c>
      <c r="L86" s="373" t="str">
        <f>IF(VLOOKUP($A86,記①女,10,FALSE)="","",VLOOKUP($A86,記①女,10,FALSE))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>
      <c r="A87" s="345"/>
      <c r="B87" s="336"/>
      <c r="C87" s="375"/>
      <c r="D87" s="24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>
      <c r="A88" s="345">
        <f t="shared" ref="A88" si="29">A86+1</f>
        <v>34</v>
      </c>
      <c r="B88" s="336" t="str">
        <f>IF(VLOOKUP($A88,記①女,2,FALSE)="","",VLOOKUP($A88,記①女,2,FALSE))</f>
        <v/>
      </c>
      <c r="C88" s="375"/>
      <c r="D88" s="25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IF(VLOOKUP($A88,記①女,5,FALSE)="","",VLOOKUP($A88,記①女,5,FALSE))</f>
        <v/>
      </c>
      <c r="H88" s="373" t="str">
        <f>IF(VLOOKUP($A88,記①女,6,FALSE)="","",VLOOKUP($A88,記①女,6,FALSE))</f>
        <v/>
      </c>
      <c r="I88" s="371" t="str">
        <f>IF(VLOOKUP($A88,記①女,7,FALSE)="","",VLOOKUP($A88,記①女,7,FALSE))</f>
        <v/>
      </c>
      <c r="J88" s="373" t="str">
        <f>IF(VLOOKUP($A88,記①女,8,FALSE)="","",VLOOKUP($A88,記①女,8,FALSE))</f>
        <v/>
      </c>
      <c r="K88" s="371" t="str">
        <f>IF(VLOOKUP($A88,記①女,9,FALSE)="","",VLOOKUP($A88,記①女,9,FALSE))</f>
        <v/>
      </c>
      <c r="L88" s="373" t="str">
        <f>IF(VLOOKUP($A88,記①女,10,FALSE)="","",VLOOKUP($A88,記①女,10,FALSE))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>
      <c r="A89" s="345"/>
      <c r="B89" s="336"/>
      <c r="C89" s="375"/>
      <c r="D89" s="24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>
      <c r="A90" s="345">
        <f t="shared" ref="A90" si="30">A88+1</f>
        <v>35</v>
      </c>
      <c r="B90" s="336" t="str">
        <f>IF(VLOOKUP($A90,記①女,2,FALSE)="","",VLOOKUP($A90,記①女,2,FALSE))</f>
        <v/>
      </c>
      <c r="C90" s="375"/>
      <c r="D90" s="25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IF(VLOOKUP($A90,記①女,5,FALSE)="","",VLOOKUP($A90,記①女,5,FALSE))</f>
        <v/>
      </c>
      <c r="H90" s="373" t="str">
        <f>IF(VLOOKUP($A90,記①女,6,FALSE)="","",VLOOKUP($A90,記①女,6,FALSE))</f>
        <v/>
      </c>
      <c r="I90" s="371" t="str">
        <f>IF(VLOOKUP($A90,記①女,7,FALSE)="","",VLOOKUP($A90,記①女,7,FALSE))</f>
        <v/>
      </c>
      <c r="J90" s="373" t="str">
        <f>IF(VLOOKUP($A90,記①女,8,FALSE)="","",VLOOKUP($A90,記①女,8,FALSE))</f>
        <v/>
      </c>
      <c r="K90" s="371" t="str">
        <f>IF(VLOOKUP($A90,記①女,9,FALSE)="","",VLOOKUP($A90,記①女,9,FALSE))</f>
        <v/>
      </c>
      <c r="L90" s="373" t="str">
        <f>IF(VLOOKUP($A90,記①女,10,FALSE)="","",VLOOKUP($A90,記①女,10,FALSE))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>
      <c r="A91" s="345"/>
      <c r="B91" s="336"/>
      <c r="C91" s="375"/>
      <c r="D91" s="24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>
      <c r="A92" s="345">
        <f t="shared" ref="A92" si="31">A90+1</f>
        <v>36</v>
      </c>
      <c r="B92" s="336" t="str">
        <f>IF(VLOOKUP($A92,記①女,2,FALSE)="","",VLOOKUP($A92,記①女,2,FALSE))</f>
        <v/>
      </c>
      <c r="C92" s="375"/>
      <c r="D92" s="25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IF(VLOOKUP($A92,記①女,5,FALSE)="","",VLOOKUP($A92,記①女,5,FALSE))</f>
        <v/>
      </c>
      <c r="H92" s="373" t="str">
        <f>IF(VLOOKUP($A92,記①女,6,FALSE)="","",VLOOKUP($A92,記①女,6,FALSE))</f>
        <v/>
      </c>
      <c r="I92" s="371" t="str">
        <f>IF(VLOOKUP($A92,記①女,7,FALSE)="","",VLOOKUP($A92,記①女,7,FALSE))</f>
        <v/>
      </c>
      <c r="J92" s="373" t="str">
        <f>IF(VLOOKUP($A92,記①女,8,FALSE)="","",VLOOKUP($A92,記①女,8,FALSE))</f>
        <v/>
      </c>
      <c r="K92" s="371" t="str">
        <f>IF(VLOOKUP($A92,記①女,9,FALSE)="","",VLOOKUP($A92,記①女,9,FALSE))</f>
        <v/>
      </c>
      <c r="L92" s="373" t="str">
        <f>IF(VLOOKUP($A92,記①女,10,FALSE)="","",VLOOKUP($A92,記①女,10,FALSE))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>
      <c r="A93" s="345"/>
      <c r="B93" s="336"/>
      <c r="C93" s="375"/>
      <c r="D93" s="24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>
      <c r="A94" s="345">
        <f t="shared" ref="A94" si="32">A92+1</f>
        <v>37</v>
      </c>
      <c r="B94" s="336" t="str">
        <f>IF(VLOOKUP($A94,記①女,2,FALSE)="","",VLOOKUP($A94,記①女,2,FALSE))</f>
        <v/>
      </c>
      <c r="C94" s="375"/>
      <c r="D94" s="25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IF(VLOOKUP($A94,記①女,5,FALSE)="","",VLOOKUP($A94,記①女,5,FALSE))</f>
        <v/>
      </c>
      <c r="H94" s="373" t="str">
        <f>IF(VLOOKUP($A94,記①女,6,FALSE)="","",VLOOKUP($A94,記①女,6,FALSE))</f>
        <v/>
      </c>
      <c r="I94" s="371" t="str">
        <f>IF(VLOOKUP($A94,記①女,7,FALSE)="","",VLOOKUP($A94,記①女,7,FALSE))</f>
        <v/>
      </c>
      <c r="J94" s="373" t="str">
        <f>IF(VLOOKUP($A94,記①女,8,FALSE)="","",VLOOKUP($A94,記①女,8,FALSE))</f>
        <v/>
      </c>
      <c r="K94" s="371" t="str">
        <f>IF(VLOOKUP($A94,記①女,9,FALSE)="","",VLOOKUP($A94,記①女,9,FALSE))</f>
        <v/>
      </c>
      <c r="L94" s="373" t="str">
        <f>IF(VLOOKUP($A94,記①女,10,FALSE)="","",VLOOKUP($A94,記①女,10,FALSE))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>
      <c r="A95" s="345"/>
      <c r="B95" s="336"/>
      <c r="C95" s="375"/>
      <c r="D95" s="24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>
      <c r="A96" s="345">
        <f t="shared" ref="A96" si="33">A94+1</f>
        <v>38</v>
      </c>
      <c r="B96" s="336" t="str">
        <f>IF(VLOOKUP($A96,記①女,2,FALSE)="","",VLOOKUP($A96,記①女,2,FALSE))</f>
        <v/>
      </c>
      <c r="C96" s="375"/>
      <c r="D96" s="25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IF(VLOOKUP($A96,記①女,5,FALSE)="","",VLOOKUP($A96,記①女,5,FALSE))</f>
        <v/>
      </c>
      <c r="H96" s="373" t="str">
        <f>IF(VLOOKUP($A96,記①女,6,FALSE)="","",VLOOKUP($A96,記①女,6,FALSE))</f>
        <v/>
      </c>
      <c r="I96" s="371" t="str">
        <f>IF(VLOOKUP($A96,記①女,7,FALSE)="","",VLOOKUP($A96,記①女,7,FALSE))</f>
        <v/>
      </c>
      <c r="J96" s="373" t="str">
        <f>IF(VLOOKUP($A96,記①女,8,FALSE)="","",VLOOKUP($A96,記①女,8,FALSE))</f>
        <v/>
      </c>
      <c r="K96" s="371" t="str">
        <f>IF(VLOOKUP($A96,記①女,9,FALSE)="","",VLOOKUP($A96,記①女,9,FALSE))</f>
        <v/>
      </c>
      <c r="L96" s="373" t="str">
        <f>IF(VLOOKUP($A96,記①女,10,FALSE)="","",VLOOKUP($A96,記①女,10,FALSE))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>
      <c r="A97" s="345"/>
      <c r="B97" s="336"/>
      <c r="C97" s="375"/>
      <c r="D97" s="24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>
      <c r="A98" s="345">
        <f t="shared" ref="A98" si="34">A96+1</f>
        <v>39</v>
      </c>
      <c r="B98" s="336" t="str">
        <f>IF(VLOOKUP($A98,記①女,2,FALSE)="","",VLOOKUP($A98,記①女,2,FALSE))</f>
        <v/>
      </c>
      <c r="C98" s="375"/>
      <c r="D98" s="25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IF(VLOOKUP($A98,記①女,5,FALSE)="","",VLOOKUP($A98,記①女,5,FALSE))</f>
        <v/>
      </c>
      <c r="H98" s="373" t="str">
        <f>IF(VLOOKUP($A98,記①女,6,FALSE)="","",VLOOKUP($A98,記①女,6,FALSE))</f>
        <v/>
      </c>
      <c r="I98" s="371" t="str">
        <f>IF(VLOOKUP($A98,記①女,7,FALSE)="","",VLOOKUP($A98,記①女,7,FALSE))</f>
        <v/>
      </c>
      <c r="J98" s="373" t="str">
        <f>IF(VLOOKUP($A98,記①女,8,FALSE)="","",VLOOKUP($A98,記①女,8,FALSE))</f>
        <v/>
      </c>
      <c r="K98" s="371" t="str">
        <f>IF(VLOOKUP($A98,記①女,9,FALSE)="","",VLOOKUP($A98,記①女,9,FALSE))</f>
        <v/>
      </c>
      <c r="L98" s="373" t="str">
        <f>IF(VLOOKUP($A98,記①女,10,FALSE)="","",VLOOKUP($A98,記①女,10,FALSE))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>
      <c r="A99" s="345"/>
      <c r="B99" s="336"/>
      <c r="C99" s="375"/>
      <c r="D99" s="24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>
      <c r="A100" s="345">
        <f t="shared" ref="A100" si="35">A98+1</f>
        <v>40</v>
      </c>
      <c r="B100" s="324" t="str">
        <f>IF(VLOOKUP($A100,記①女,2,FALSE)="","",VLOOKUP($A100,記①女,2,FALSE))</f>
        <v/>
      </c>
      <c r="C100" s="378"/>
      <c r="D100" s="25" t="str">
        <f>IF($B100="","",IF(VLOOKUP($B100,名簿,3,FALSE)="","",VLOOKUP($B100,名簿,3,FALSE)))</f>
        <v/>
      </c>
      <c r="E100" s="378" t="str">
        <f>IF($B100="","",IF(VLOOKUP($B100,名簿,4,FALSE)="","",VLOOKUP($B100,名簿,4,FALSE)))</f>
        <v/>
      </c>
      <c r="F100" s="378" t="str">
        <f>IF($B100="","",IF(VLOOKUP($B100,名簿,5,FALSE)="","",VLOOKUP($B100,名簿,5,FALSE)))</f>
        <v/>
      </c>
      <c r="G100" s="380" t="str">
        <f>IF(VLOOKUP($A100,記①女,5,FALSE)="","",VLOOKUP($A100,記①女,5,FALSE))</f>
        <v/>
      </c>
      <c r="H100" s="373" t="str">
        <f>IF(VLOOKUP($A100,記①女,6,FALSE)="","",VLOOKUP($A100,記①女,6,FALSE))</f>
        <v/>
      </c>
      <c r="I100" s="380" t="str">
        <f>IF(VLOOKUP($A100,記①女,7,FALSE)="","",VLOOKUP($A100,記①女,7,FALSE))</f>
        <v/>
      </c>
      <c r="J100" s="373" t="str">
        <f>IF(VLOOKUP($A100,記①女,8,FALSE)="","",VLOOKUP($A100,記①女,8,FALSE))</f>
        <v/>
      </c>
      <c r="K100" s="380" t="str">
        <f>IF(VLOOKUP($A100,記①女,9,FALSE)="","",VLOOKUP($A100,記①女,9,FALSE))</f>
        <v/>
      </c>
      <c r="L100" s="373" t="str">
        <f>IF(VLOOKUP($A100,記①女,10,FALSE)="","",VLOOKUP($A100,記①女,10,FALSE))</f>
        <v/>
      </c>
      <c r="M100" s="378" t="str">
        <f>IF($B100="","",IF(VLOOKUP($B100,名簿,7,FALSE)="","",VLOOKUP($B100,名簿,7,FALSE)))</f>
        <v/>
      </c>
      <c r="N100" s="382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79"/>
      <c r="D101" s="26" t="str">
        <f>IF($B100="","",VLOOKUP($B100,名簿,2,FALSE))</f>
        <v/>
      </c>
      <c r="E101" s="379"/>
      <c r="F101" s="379"/>
      <c r="G101" s="381"/>
      <c r="H101" s="384"/>
      <c r="I101" s="381"/>
      <c r="J101" s="384"/>
      <c r="K101" s="381"/>
      <c r="L101" s="384"/>
      <c r="M101" s="379"/>
      <c r="N101" s="383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IF(SUM(記①入力!$F$4,記①入力!$Q$4)=0,"",SUM(記①入力!$F$4,記①入力!$Q$4))</f>
        <v/>
      </c>
      <c r="I103" s="339" t="str">
        <f>IF(H103="","",H103*名簿!$L$7)</f>
        <v/>
      </c>
      <c r="J103" s="341" t="s">
        <v>14</v>
      </c>
      <c r="K103" s="337" t="str">
        <f>IF(SUM(記①入力!$G$4,記①入力!$R$4)=0,"",SUM(記①入力!$G$4,記①入力!$R$4))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記①入力!$A$1</f>
        <v>第１回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IF(VLOOKUP($A115,記①女,2,FALSE)="","",VLOOKUP($A115,記①女,2,FALSE))</f>
        <v/>
      </c>
      <c r="C115" s="374"/>
      <c r="D115" s="23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IF(VLOOKUP($A115,記①女,5,FALSE)="","",VLOOKUP($A115,記①女,5,FALSE))</f>
        <v/>
      </c>
      <c r="H115" s="372" t="str">
        <f>IF(VLOOKUP($A115,記①女,6,FALSE)="","",VLOOKUP($A115,記①女,6,FALSE))</f>
        <v/>
      </c>
      <c r="I115" s="370" t="str">
        <f>IF(VLOOKUP($A115,記①女,7,FALSE)="","",VLOOKUP($A115,記①女,7,FALSE))</f>
        <v/>
      </c>
      <c r="J115" s="372" t="str">
        <f>IF(VLOOKUP($A115,記①女,8,FALSE)="","",VLOOKUP($A115,記①女,8,FALSE))</f>
        <v/>
      </c>
      <c r="K115" s="370" t="str">
        <f>IF(VLOOKUP($A115,記①女,9,FALSE)="","",VLOOKUP($A115,記①女,9,FALSE))</f>
        <v/>
      </c>
      <c r="L115" s="372" t="str">
        <f>IF(VLOOKUP($A115,記①女,10,FALSE)="","",VLOOKUP($A115,記①女,10,FALSE))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75"/>
      <c r="D116" s="24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>
      <c r="A117" s="345">
        <f>A115+1</f>
        <v>42</v>
      </c>
      <c r="B117" s="336" t="str">
        <f>IF(VLOOKUP($A117,記①女,2,FALSE)="","",VLOOKUP($A117,記①女,2,FALSE))</f>
        <v/>
      </c>
      <c r="C117" s="375"/>
      <c r="D117" s="25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IF(VLOOKUP($A117,記①女,5,FALSE)="","",VLOOKUP($A117,記①女,5,FALSE))</f>
        <v/>
      </c>
      <c r="H117" s="373" t="str">
        <f>IF(VLOOKUP($A117,記①女,6,FALSE)="","",VLOOKUP($A117,記①女,6,FALSE))</f>
        <v/>
      </c>
      <c r="I117" s="371" t="str">
        <f>IF(VLOOKUP($A117,記①女,7,FALSE)="","",VLOOKUP($A117,記①女,7,FALSE))</f>
        <v/>
      </c>
      <c r="J117" s="373" t="str">
        <f>IF(VLOOKUP($A117,記①女,8,FALSE)="","",VLOOKUP($A117,記①女,8,FALSE))</f>
        <v/>
      </c>
      <c r="K117" s="371" t="str">
        <f>IF(VLOOKUP($A117,記①女,9,FALSE)="","",VLOOKUP($A117,記①女,9,FALSE))</f>
        <v/>
      </c>
      <c r="L117" s="373" t="str">
        <f>IF(VLOOKUP($A117,記①女,10,FALSE)="","",VLOOKUP($A117,記①女,10,FALSE))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75"/>
      <c r="D118" s="24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>
      <c r="A119" s="345">
        <f t="shared" ref="A119" si="36">A117+1</f>
        <v>43</v>
      </c>
      <c r="B119" s="336" t="str">
        <f>IF(VLOOKUP($A119,記①女,2,FALSE)="","",VLOOKUP($A119,記①女,2,FALSE))</f>
        <v/>
      </c>
      <c r="C119" s="375"/>
      <c r="D119" s="25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IF(VLOOKUP($A119,記①女,5,FALSE)="","",VLOOKUP($A119,記①女,5,FALSE))</f>
        <v/>
      </c>
      <c r="H119" s="373" t="str">
        <f>IF(VLOOKUP($A119,記①女,6,FALSE)="","",VLOOKUP($A119,記①女,6,FALSE))</f>
        <v/>
      </c>
      <c r="I119" s="371" t="str">
        <f>IF(VLOOKUP($A119,記①女,7,FALSE)="","",VLOOKUP($A119,記①女,7,FALSE))</f>
        <v/>
      </c>
      <c r="J119" s="373" t="str">
        <f>IF(VLOOKUP($A119,記①女,8,FALSE)="","",VLOOKUP($A119,記①女,8,FALSE))</f>
        <v/>
      </c>
      <c r="K119" s="371" t="str">
        <f>IF(VLOOKUP($A119,記①女,9,FALSE)="","",VLOOKUP($A119,記①女,9,FALSE))</f>
        <v/>
      </c>
      <c r="L119" s="373" t="str">
        <f>IF(VLOOKUP($A119,記①女,10,FALSE)="","",VLOOKUP($A119,記①女,10,FALSE))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75"/>
      <c r="D120" s="24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>
      <c r="A121" s="345">
        <f t="shared" ref="A121" si="37">A119+1</f>
        <v>44</v>
      </c>
      <c r="B121" s="336" t="str">
        <f>IF(VLOOKUP($A121,記①女,2,FALSE)="","",VLOOKUP($A121,記①女,2,FALSE))</f>
        <v/>
      </c>
      <c r="C121" s="375"/>
      <c r="D121" s="25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IF(VLOOKUP($A121,記①女,5,FALSE)="","",VLOOKUP($A121,記①女,5,FALSE))</f>
        <v/>
      </c>
      <c r="H121" s="373" t="str">
        <f>IF(VLOOKUP($A121,記①女,6,FALSE)="","",VLOOKUP($A121,記①女,6,FALSE))</f>
        <v/>
      </c>
      <c r="I121" s="371" t="str">
        <f>IF(VLOOKUP($A121,記①女,7,FALSE)="","",VLOOKUP($A121,記①女,7,FALSE))</f>
        <v/>
      </c>
      <c r="J121" s="373" t="str">
        <f>IF(VLOOKUP($A121,記①女,8,FALSE)="","",VLOOKUP($A121,記①女,8,FALSE))</f>
        <v/>
      </c>
      <c r="K121" s="371" t="str">
        <f>IF(VLOOKUP($A121,記①女,9,FALSE)="","",VLOOKUP($A121,記①女,9,FALSE))</f>
        <v/>
      </c>
      <c r="L121" s="373" t="str">
        <f>IF(VLOOKUP($A121,記①女,10,FALSE)="","",VLOOKUP($A121,記①女,10,FALSE))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75"/>
      <c r="D122" s="24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>
      <c r="A123" s="345">
        <f t="shared" ref="A123" si="38">A121+1</f>
        <v>45</v>
      </c>
      <c r="B123" s="336" t="str">
        <f>IF(VLOOKUP($A123,記①女,2,FALSE)="","",VLOOKUP($A123,記①女,2,FALSE))</f>
        <v/>
      </c>
      <c r="C123" s="375"/>
      <c r="D123" s="25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IF(VLOOKUP($A123,記①女,5,FALSE)="","",VLOOKUP($A123,記①女,5,FALSE))</f>
        <v/>
      </c>
      <c r="H123" s="373" t="str">
        <f>IF(VLOOKUP($A123,記①女,6,FALSE)="","",VLOOKUP($A123,記①女,6,FALSE))</f>
        <v/>
      </c>
      <c r="I123" s="371" t="str">
        <f>IF(VLOOKUP($A123,記①女,7,FALSE)="","",VLOOKUP($A123,記①女,7,FALSE))</f>
        <v/>
      </c>
      <c r="J123" s="373" t="str">
        <f>IF(VLOOKUP($A123,記①女,8,FALSE)="","",VLOOKUP($A123,記①女,8,FALSE))</f>
        <v/>
      </c>
      <c r="K123" s="371" t="str">
        <f>IF(VLOOKUP($A123,記①女,9,FALSE)="","",VLOOKUP($A123,記①女,9,FALSE))</f>
        <v/>
      </c>
      <c r="L123" s="373" t="str">
        <f>IF(VLOOKUP($A123,記①女,10,FALSE)="","",VLOOKUP($A123,記①女,10,FALSE))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75"/>
      <c r="D124" s="24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>
      <c r="A125" s="345">
        <f t="shared" ref="A125" si="39">A123+1</f>
        <v>46</v>
      </c>
      <c r="B125" s="336" t="str">
        <f>IF(VLOOKUP($A125,記①女,2,FALSE)="","",VLOOKUP($A125,記①女,2,FALSE))</f>
        <v/>
      </c>
      <c r="C125" s="375"/>
      <c r="D125" s="25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IF(VLOOKUP($A125,記①女,5,FALSE)="","",VLOOKUP($A125,記①女,5,FALSE))</f>
        <v/>
      </c>
      <c r="H125" s="373" t="str">
        <f>IF(VLOOKUP($A125,記①女,6,FALSE)="","",VLOOKUP($A125,記①女,6,FALSE))</f>
        <v/>
      </c>
      <c r="I125" s="371" t="str">
        <f>IF(VLOOKUP($A125,記①女,7,FALSE)="","",VLOOKUP($A125,記①女,7,FALSE))</f>
        <v/>
      </c>
      <c r="J125" s="373" t="str">
        <f>IF(VLOOKUP($A125,記①女,8,FALSE)="","",VLOOKUP($A125,記①女,8,FALSE))</f>
        <v/>
      </c>
      <c r="K125" s="371" t="str">
        <f>IF(VLOOKUP($A125,記①女,9,FALSE)="","",VLOOKUP($A125,記①女,9,FALSE))</f>
        <v/>
      </c>
      <c r="L125" s="373" t="str">
        <f>IF(VLOOKUP($A125,記①女,10,FALSE)="","",VLOOKUP($A125,記①女,10,FALSE))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75"/>
      <c r="D126" s="24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>
      <c r="A127" s="345">
        <f t="shared" ref="A127" si="40">A125+1</f>
        <v>47</v>
      </c>
      <c r="B127" s="336" t="str">
        <f>IF(VLOOKUP($A127,記①女,2,FALSE)="","",VLOOKUP($A127,記①女,2,FALSE))</f>
        <v/>
      </c>
      <c r="C127" s="375"/>
      <c r="D127" s="25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IF(VLOOKUP($A127,記①女,5,FALSE)="","",VLOOKUP($A127,記①女,5,FALSE))</f>
        <v/>
      </c>
      <c r="H127" s="373" t="str">
        <f>IF(VLOOKUP($A127,記①女,6,FALSE)="","",VLOOKUP($A127,記①女,6,FALSE))</f>
        <v/>
      </c>
      <c r="I127" s="371" t="str">
        <f>IF(VLOOKUP($A127,記①女,7,FALSE)="","",VLOOKUP($A127,記①女,7,FALSE))</f>
        <v/>
      </c>
      <c r="J127" s="373" t="str">
        <f>IF(VLOOKUP($A127,記①女,8,FALSE)="","",VLOOKUP($A127,記①女,8,FALSE))</f>
        <v/>
      </c>
      <c r="K127" s="371" t="str">
        <f>IF(VLOOKUP($A127,記①女,9,FALSE)="","",VLOOKUP($A127,記①女,9,FALSE))</f>
        <v/>
      </c>
      <c r="L127" s="373" t="str">
        <f>IF(VLOOKUP($A127,記①女,10,FALSE)="","",VLOOKUP($A127,記①女,10,FALSE))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75"/>
      <c r="D128" s="24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>
      <c r="A129" s="345">
        <f t="shared" ref="A129" si="41">A127+1</f>
        <v>48</v>
      </c>
      <c r="B129" s="336" t="str">
        <f>IF(VLOOKUP($A129,記①女,2,FALSE)="","",VLOOKUP($A129,記①女,2,FALSE))</f>
        <v/>
      </c>
      <c r="C129" s="375"/>
      <c r="D129" s="25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IF(VLOOKUP($A129,記①女,5,FALSE)="","",VLOOKUP($A129,記①女,5,FALSE))</f>
        <v/>
      </c>
      <c r="H129" s="373" t="str">
        <f>IF(VLOOKUP($A129,記①女,6,FALSE)="","",VLOOKUP($A129,記①女,6,FALSE))</f>
        <v/>
      </c>
      <c r="I129" s="371" t="str">
        <f>IF(VLOOKUP($A129,記①女,7,FALSE)="","",VLOOKUP($A129,記①女,7,FALSE))</f>
        <v/>
      </c>
      <c r="J129" s="373" t="str">
        <f>IF(VLOOKUP($A129,記①女,8,FALSE)="","",VLOOKUP($A129,記①女,8,FALSE))</f>
        <v/>
      </c>
      <c r="K129" s="371" t="str">
        <f>IF(VLOOKUP($A129,記①女,9,FALSE)="","",VLOOKUP($A129,記①女,9,FALSE))</f>
        <v/>
      </c>
      <c r="L129" s="373" t="str">
        <f>IF(VLOOKUP($A129,記①女,10,FALSE)="","",VLOOKUP($A129,記①女,10,FALSE))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75"/>
      <c r="D130" s="24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>
      <c r="A131" s="345">
        <f t="shared" ref="A131" si="42">A129+1</f>
        <v>49</v>
      </c>
      <c r="B131" s="336" t="str">
        <f>IF(VLOOKUP($A131,記①女,2,FALSE)="","",VLOOKUP($A131,記①女,2,FALSE))</f>
        <v/>
      </c>
      <c r="C131" s="375"/>
      <c r="D131" s="25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IF(VLOOKUP($A131,記①女,5,FALSE)="","",VLOOKUP($A131,記①女,5,FALSE))</f>
        <v/>
      </c>
      <c r="H131" s="373" t="str">
        <f>IF(VLOOKUP($A131,記①女,6,FALSE)="","",VLOOKUP($A131,記①女,6,FALSE))</f>
        <v/>
      </c>
      <c r="I131" s="371" t="str">
        <f>IF(VLOOKUP($A131,記①女,7,FALSE)="","",VLOOKUP($A131,記①女,7,FALSE))</f>
        <v/>
      </c>
      <c r="J131" s="373" t="str">
        <f>IF(VLOOKUP($A131,記①女,8,FALSE)="","",VLOOKUP($A131,記①女,8,FALSE))</f>
        <v/>
      </c>
      <c r="K131" s="371" t="str">
        <f>IF(VLOOKUP($A131,記①女,9,FALSE)="","",VLOOKUP($A131,記①女,9,FALSE))</f>
        <v/>
      </c>
      <c r="L131" s="373" t="str">
        <f>IF(VLOOKUP($A131,記①女,10,FALSE)="","",VLOOKUP($A131,記①女,10,FALSE))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75"/>
      <c r="D132" s="24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>
      <c r="A133" s="345">
        <f t="shared" ref="A133" si="43">A131+1</f>
        <v>50</v>
      </c>
      <c r="B133" s="336" t="str">
        <f>IF(VLOOKUP($A133,記①女,2,FALSE)="","",VLOOKUP($A133,記①女,2,FALSE))</f>
        <v/>
      </c>
      <c r="C133" s="375"/>
      <c r="D133" s="25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IF(VLOOKUP($A133,記①女,5,FALSE)="","",VLOOKUP($A133,記①女,5,FALSE))</f>
        <v/>
      </c>
      <c r="H133" s="373" t="str">
        <f>IF(VLOOKUP($A133,記①女,6,FALSE)="","",VLOOKUP($A133,記①女,6,FALSE))</f>
        <v/>
      </c>
      <c r="I133" s="371" t="str">
        <f>IF(VLOOKUP($A133,記①女,7,FALSE)="","",VLOOKUP($A133,記①女,7,FALSE))</f>
        <v/>
      </c>
      <c r="J133" s="373" t="str">
        <f>IF(VLOOKUP($A133,記①女,8,FALSE)="","",VLOOKUP($A133,記①女,8,FALSE))</f>
        <v/>
      </c>
      <c r="K133" s="371" t="str">
        <f>IF(VLOOKUP($A133,記①女,9,FALSE)="","",VLOOKUP($A133,記①女,9,FALSE))</f>
        <v/>
      </c>
      <c r="L133" s="373" t="str">
        <f>IF(VLOOKUP($A133,記①女,10,FALSE)="","",VLOOKUP($A133,記①女,10,FALSE))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75"/>
      <c r="D134" s="24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>
      <c r="A135" s="345">
        <f t="shared" ref="A135" si="44">A133+1</f>
        <v>51</v>
      </c>
      <c r="B135" s="336" t="str">
        <f>IF(VLOOKUP($A135,記①女,2,FALSE)="","",VLOOKUP($A135,記①女,2,FALSE))</f>
        <v/>
      </c>
      <c r="C135" s="375"/>
      <c r="D135" s="25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IF(VLOOKUP($A135,記①女,5,FALSE)="","",VLOOKUP($A135,記①女,5,FALSE))</f>
        <v/>
      </c>
      <c r="H135" s="373" t="str">
        <f>IF(VLOOKUP($A135,記①女,6,FALSE)="","",VLOOKUP($A135,記①女,6,FALSE))</f>
        <v/>
      </c>
      <c r="I135" s="371" t="str">
        <f>IF(VLOOKUP($A135,記①女,7,FALSE)="","",VLOOKUP($A135,記①女,7,FALSE))</f>
        <v/>
      </c>
      <c r="J135" s="373" t="str">
        <f>IF(VLOOKUP($A135,記①女,8,FALSE)="","",VLOOKUP($A135,記①女,8,FALSE))</f>
        <v/>
      </c>
      <c r="K135" s="371" t="str">
        <f>IF(VLOOKUP($A135,記①女,9,FALSE)="","",VLOOKUP($A135,記①女,9,FALSE))</f>
        <v/>
      </c>
      <c r="L135" s="373" t="str">
        <f>IF(VLOOKUP($A135,記①女,10,FALSE)="","",VLOOKUP($A135,記①女,10,FALSE))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75"/>
      <c r="D136" s="24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>
      <c r="A137" s="345">
        <f t="shared" ref="A137" si="45">A135+1</f>
        <v>52</v>
      </c>
      <c r="B137" s="336" t="str">
        <f>IF(VLOOKUP($A137,記①女,2,FALSE)="","",VLOOKUP($A137,記①女,2,FALSE))</f>
        <v/>
      </c>
      <c r="C137" s="375"/>
      <c r="D137" s="25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IF(VLOOKUP($A137,記①女,5,FALSE)="","",VLOOKUP($A137,記①女,5,FALSE))</f>
        <v/>
      </c>
      <c r="H137" s="373" t="str">
        <f>IF(VLOOKUP($A137,記①女,6,FALSE)="","",VLOOKUP($A137,記①女,6,FALSE))</f>
        <v/>
      </c>
      <c r="I137" s="371" t="str">
        <f>IF(VLOOKUP($A137,記①女,7,FALSE)="","",VLOOKUP($A137,記①女,7,FALSE))</f>
        <v/>
      </c>
      <c r="J137" s="373" t="str">
        <f>IF(VLOOKUP($A137,記①女,8,FALSE)="","",VLOOKUP($A137,記①女,8,FALSE))</f>
        <v/>
      </c>
      <c r="K137" s="371" t="str">
        <f>IF(VLOOKUP($A137,記①女,9,FALSE)="","",VLOOKUP($A137,記①女,9,FALSE))</f>
        <v/>
      </c>
      <c r="L137" s="373" t="str">
        <f>IF(VLOOKUP($A137,記①女,10,FALSE)="","",VLOOKUP($A137,記①女,10,FALSE))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75"/>
      <c r="D138" s="24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>
      <c r="A139" s="345">
        <f t="shared" ref="A139" si="46">A137+1</f>
        <v>53</v>
      </c>
      <c r="B139" s="336" t="str">
        <f>IF(VLOOKUP($A139,記①女,2,FALSE)="","",VLOOKUP($A139,記①女,2,FALSE))</f>
        <v/>
      </c>
      <c r="C139" s="375"/>
      <c r="D139" s="25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IF(VLOOKUP($A139,記①女,5,FALSE)="","",VLOOKUP($A139,記①女,5,FALSE))</f>
        <v/>
      </c>
      <c r="H139" s="373" t="str">
        <f>IF(VLOOKUP($A139,記①女,6,FALSE)="","",VLOOKUP($A139,記①女,6,FALSE))</f>
        <v/>
      </c>
      <c r="I139" s="371" t="str">
        <f>IF(VLOOKUP($A139,記①女,7,FALSE)="","",VLOOKUP($A139,記①女,7,FALSE))</f>
        <v/>
      </c>
      <c r="J139" s="373" t="str">
        <f>IF(VLOOKUP($A139,記①女,8,FALSE)="","",VLOOKUP($A139,記①女,8,FALSE))</f>
        <v/>
      </c>
      <c r="K139" s="371" t="str">
        <f>IF(VLOOKUP($A139,記①女,9,FALSE)="","",VLOOKUP($A139,記①女,9,FALSE))</f>
        <v/>
      </c>
      <c r="L139" s="373" t="str">
        <f>IF(VLOOKUP($A139,記①女,10,FALSE)="","",VLOOKUP($A139,記①女,10,FALSE))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75"/>
      <c r="D140" s="24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>
      <c r="A141" s="345">
        <f t="shared" ref="A141" si="47">A139+1</f>
        <v>54</v>
      </c>
      <c r="B141" s="336" t="str">
        <f>IF(VLOOKUP($A141,記①女,2,FALSE)="","",VLOOKUP($A141,記①女,2,FALSE))</f>
        <v/>
      </c>
      <c r="C141" s="375"/>
      <c r="D141" s="25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IF(VLOOKUP($A141,記①女,5,FALSE)="","",VLOOKUP($A141,記①女,5,FALSE))</f>
        <v/>
      </c>
      <c r="H141" s="373" t="str">
        <f>IF(VLOOKUP($A141,記①女,6,FALSE)="","",VLOOKUP($A141,記①女,6,FALSE))</f>
        <v/>
      </c>
      <c r="I141" s="371" t="str">
        <f>IF(VLOOKUP($A141,記①女,7,FALSE)="","",VLOOKUP($A141,記①女,7,FALSE))</f>
        <v/>
      </c>
      <c r="J141" s="373" t="str">
        <f>IF(VLOOKUP($A141,記①女,8,FALSE)="","",VLOOKUP($A141,記①女,8,FALSE))</f>
        <v/>
      </c>
      <c r="K141" s="371" t="str">
        <f>IF(VLOOKUP($A141,記①女,9,FALSE)="","",VLOOKUP($A141,記①女,9,FALSE))</f>
        <v/>
      </c>
      <c r="L141" s="373" t="str">
        <f>IF(VLOOKUP($A141,記①女,10,FALSE)="","",VLOOKUP($A141,記①女,10,FALSE))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75"/>
      <c r="D142" s="24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>
      <c r="A143" s="345">
        <f t="shared" ref="A143" si="48">A141+1</f>
        <v>55</v>
      </c>
      <c r="B143" s="336" t="str">
        <f>IF(VLOOKUP($A143,記①女,2,FALSE)="","",VLOOKUP($A143,記①女,2,FALSE))</f>
        <v/>
      </c>
      <c r="C143" s="375"/>
      <c r="D143" s="25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IF(VLOOKUP($A143,記①女,5,FALSE)="","",VLOOKUP($A143,記①女,5,FALSE))</f>
        <v/>
      </c>
      <c r="H143" s="373" t="str">
        <f>IF(VLOOKUP($A143,記①女,6,FALSE)="","",VLOOKUP($A143,記①女,6,FALSE))</f>
        <v/>
      </c>
      <c r="I143" s="371" t="str">
        <f>IF(VLOOKUP($A143,記①女,7,FALSE)="","",VLOOKUP($A143,記①女,7,FALSE))</f>
        <v/>
      </c>
      <c r="J143" s="373" t="str">
        <f>IF(VLOOKUP($A143,記①女,8,FALSE)="","",VLOOKUP($A143,記①女,8,FALSE))</f>
        <v/>
      </c>
      <c r="K143" s="371" t="str">
        <f>IF(VLOOKUP($A143,記①女,9,FALSE)="","",VLOOKUP($A143,記①女,9,FALSE))</f>
        <v/>
      </c>
      <c r="L143" s="373" t="str">
        <f>IF(VLOOKUP($A143,記①女,10,FALSE)="","",VLOOKUP($A143,記①女,10,FALSE))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75"/>
      <c r="D144" s="24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>
      <c r="A145" s="345">
        <f t="shared" ref="A145" si="49">A143+1</f>
        <v>56</v>
      </c>
      <c r="B145" s="336" t="str">
        <f>IF(VLOOKUP($A145,記①女,2,FALSE)="","",VLOOKUP($A145,記①女,2,FALSE))</f>
        <v/>
      </c>
      <c r="C145" s="375"/>
      <c r="D145" s="25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IF(VLOOKUP($A145,記①女,5,FALSE)="","",VLOOKUP($A145,記①女,5,FALSE))</f>
        <v/>
      </c>
      <c r="H145" s="373" t="str">
        <f>IF(VLOOKUP($A145,記①女,6,FALSE)="","",VLOOKUP($A145,記①女,6,FALSE))</f>
        <v/>
      </c>
      <c r="I145" s="371" t="str">
        <f>IF(VLOOKUP($A145,記①女,7,FALSE)="","",VLOOKUP($A145,記①女,7,FALSE))</f>
        <v/>
      </c>
      <c r="J145" s="373" t="str">
        <f>IF(VLOOKUP($A145,記①女,8,FALSE)="","",VLOOKUP($A145,記①女,8,FALSE))</f>
        <v/>
      </c>
      <c r="K145" s="371" t="str">
        <f>IF(VLOOKUP($A145,記①女,9,FALSE)="","",VLOOKUP($A145,記①女,9,FALSE))</f>
        <v/>
      </c>
      <c r="L145" s="373" t="str">
        <f>IF(VLOOKUP($A145,記①女,10,FALSE)="","",VLOOKUP($A145,記①女,10,FALSE))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75"/>
      <c r="D146" s="24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>
      <c r="A147" s="345">
        <f t="shared" ref="A147" si="50">A145+1</f>
        <v>57</v>
      </c>
      <c r="B147" s="336" t="str">
        <f>IF(VLOOKUP($A147,記①女,2,FALSE)="","",VLOOKUP($A147,記①女,2,FALSE))</f>
        <v/>
      </c>
      <c r="C147" s="375"/>
      <c r="D147" s="25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IF(VLOOKUP($A147,記①女,5,FALSE)="","",VLOOKUP($A147,記①女,5,FALSE))</f>
        <v/>
      </c>
      <c r="H147" s="373" t="str">
        <f>IF(VLOOKUP($A147,記①女,6,FALSE)="","",VLOOKUP($A147,記①女,6,FALSE))</f>
        <v/>
      </c>
      <c r="I147" s="371" t="str">
        <f>IF(VLOOKUP($A147,記①女,7,FALSE)="","",VLOOKUP($A147,記①女,7,FALSE))</f>
        <v/>
      </c>
      <c r="J147" s="373" t="str">
        <f>IF(VLOOKUP($A147,記①女,8,FALSE)="","",VLOOKUP($A147,記①女,8,FALSE))</f>
        <v/>
      </c>
      <c r="K147" s="371" t="str">
        <f>IF(VLOOKUP($A147,記①女,9,FALSE)="","",VLOOKUP($A147,記①女,9,FALSE))</f>
        <v/>
      </c>
      <c r="L147" s="373" t="str">
        <f>IF(VLOOKUP($A147,記①女,10,FALSE)="","",VLOOKUP($A147,記①女,10,FALSE))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75"/>
      <c r="D148" s="24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>
      <c r="A149" s="345">
        <f t="shared" ref="A149" si="51">A147+1</f>
        <v>58</v>
      </c>
      <c r="B149" s="336" t="str">
        <f>IF(VLOOKUP($A149,記①女,2,FALSE)="","",VLOOKUP($A149,記①女,2,FALSE))</f>
        <v/>
      </c>
      <c r="C149" s="375"/>
      <c r="D149" s="25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IF(VLOOKUP($A149,記①女,5,FALSE)="","",VLOOKUP($A149,記①女,5,FALSE))</f>
        <v/>
      </c>
      <c r="H149" s="373" t="str">
        <f>IF(VLOOKUP($A149,記①女,6,FALSE)="","",VLOOKUP($A149,記①女,6,FALSE))</f>
        <v/>
      </c>
      <c r="I149" s="371" t="str">
        <f>IF(VLOOKUP($A149,記①女,7,FALSE)="","",VLOOKUP($A149,記①女,7,FALSE))</f>
        <v/>
      </c>
      <c r="J149" s="373" t="str">
        <f>IF(VLOOKUP($A149,記①女,8,FALSE)="","",VLOOKUP($A149,記①女,8,FALSE))</f>
        <v/>
      </c>
      <c r="K149" s="371" t="str">
        <f>IF(VLOOKUP($A149,記①女,9,FALSE)="","",VLOOKUP($A149,記①女,9,FALSE))</f>
        <v/>
      </c>
      <c r="L149" s="373" t="str">
        <f>IF(VLOOKUP($A149,記①女,10,FALSE)="","",VLOOKUP($A149,記①女,10,FALSE))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75"/>
      <c r="D150" s="24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>
      <c r="A151" s="345">
        <f t="shared" ref="A151" si="52">A149+1</f>
        <v>59</v>
      </c>
      <c r="B151" s="336" t="str">
        <f>IF(VLOOKUP($A151,記①女,2,FALSE)="","",VLOOKUP($A151,記①女,2,FALSE))</f>
        <v/>
      </c>
      <c r="C151" s="375"/>
      <c r="D151" s="25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IF(VLOOKUP($A151,記①女,5,FALSE)="","",VLOOKUP($A151,記①女,5,FALSE))</f>
        <v/>
      </c>
      <c r="H151" s="373" t="str">
        <f>IF(VLOOKUP($A151,記①女,6,FALSE)="","",VLOOKUP($A151,記①女,6,FALSE))</f>
        <v/>
      </c>
      <c r="I151" s="371" t="str">
        <f>IF(VLOOKUP($A151,記①女,7,FALSE)="","",VLOOKUP($A151,記①女,7,FALSE))</f>
        <v/>
      </c>
      <c r="J151" s="373" t="str">
        <f>IF(VLOOKUP($A151,記①女,8,FALSE)="","",VLOOKUP($A151,記①女,8,FALSE))</f>
        <v/>
      </c>
      <c r="K151" s="371" t="str">
        <f>IF(VLOOKUP($A151,記①女,9,FALSE)="","",VLOOKUP($A151,記①女,9,FALSE))</f>
        <v/>
      </c>
      <c r="L151" s="373" t="str">
        <f>IF(VLOOKUP($A151,記①女,10,FALSE)="","",VLOOKUP($A151,記①女,10,FALSE))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75"/>
      <c r="D152" s="24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>
      <c r="A153" s="345">
        <f t="shared" ref="A153" si="53">A151+1</f>
        <v>60</v>
      </c>
      <c r="B153" s="324" t="str">
        <f>IF(VLOOKUP($A153,記①女,2,FALSE)="","",VLOOKUP($A153,記①女,2,FALSE))</f>
        <v/>
      </c>
      <c r="C153" s="378"/>
      <c r="D153" s="25" t="str">
        <f>IF($B153="","",IF(VLOOKUP($B153,名簿,3,FALSE)="","",VLOOKUP($B153,名簿,3,FALSE)))</f>
        <v/>
      </c>
      <c r="E153" s="378" t="str">
        <f>IF($B153="","",IF(VLOOKUP($B153,名簿,4,FALSE)="","",VLOOKUP($B153,名簿,4,FALSE)))</f>
        <v/>
      </c>
      <c r="F153" s="378" t="str">
        <f>IF($B153="","",IF(VLOOKUP($B153,名簿,5,FALSE)="","",VLOOKUP($B153,名簿,5,FALSE)))</f>
        <v/>
      </c>
      <c r="G153" s="380" t="str">
        <f>IF(VLOOKUP($A153,記①女,5,FALSE)="","",VLOOKUP($A153,記①女,5,FALSE))</f>
        <v/>
      </c>
      <c r="H153" s="373" t="str">
        <f>IF(VLOOKUP($A153,記①女,6,FALSE)="","",VLOOKUP($A153,記①女,6,FALSE))</f>
        <v/>
      </c>
      <c r="I153" s="380" t="str">
        <f>IF(VLOOKUP($A153,記①女,7,FALSE)="","",VLOOKUP($A153,記①女,7,FALSE))</f>
        <v/>
      </c>
      <c r="J153" s="373" t="str">
        <f>IF(VLOOKUP($A153,記①女,8,FALSE)="","",VLOOKUP($A153,記①女,8,FALSE))</f>
        <v/>
      </c>
      <c r="K153" s="380" t="str">
        <f>IF(VLOOKUP($A153,記①女,9,FALSE)="","",VLOOKUP($A153,記①女,9,FALSE))</f>
        <v/>
      </c>
      <c r="L153" s="373" t="str">
        <f>IF(VLOOKUP($A153,記①女,10,FALSE)="","",VLOOKUP($A153,記①女,10,FALSE))</f>
        <v/>
      </c>
      <c r="M153" s="378" t="str">
        <f>IF($B153="","",IF(VLOOKUP($B153,名簿,7,FALSE)="","",VLOOKUP($B153,名簿,7,FALSE)))</f>
        <v/>
      </c>
      <c r="N153" s="382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79"/>
      <c r="D154" s="26" t="str">
        <f>IF($B153="","",VLOOKUP($B153,名簿,2,FALSE))</f>
        <v/>
      </c>
      <c r="E154" s="379"/>
      <c r="F154" s="379"/>
      <c r="G154" s="381"/>
      <c r="H154" s="384"/>
      <c r="I154" s="381"/>
      <c r="J154" s="384"/>
      <c r="K154" s="381"/>
      <c r="L154" s="384"/>
      <c r="M154" s="379"/>
      <c r="N154" s="383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IF(SUM(記①入力!$F$4,記①入力!$Q$4)=0,"",SUM(記①入力!$F$4,記①入力!$Q$4))</f>
        <v/>
      </c>
      <c r="I156" s="339" t="str">
        <f>IF(H156="","",H156*名簿!$L$7)</f>
        <v/>
      </c>
      <c r="J156" s="341" t="s">
        <v>14</v>
      </c>
      <c r="K156" s="337" t="str">
        <f>IF(SUM(記①入力!$G$4,記①入力!$R$4)=0,"",SUM(記①入力!$G$4,記①入力!$R$4))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記①入力!$A$1</f>
        <v>第１回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IF(VLOOKUP($A168,記①女,2,FALSE)="","",VLOOKUP($A168,記①女,2,FALSE))</f>
        <v/>
      </c>
      <c r="C168" s="374"/>
      <c r="D168" s="23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IF(VLOOKUP($A168,記①女,5,FALSE)="","",VLOOKUP($A168,記①女,5,FALSE))</f>
        <v/>
      </c>
      <c r="H168" s="372" t="str">
        <f>IF(VLOOKUP($A168,記①女,6,FALSE)="","",VLOOKUP($A168,記①女,6,FALSE))</f>
        <v/>
      </c>
      <c r="I168" s="370" t="str">
        <f>IF(VLOOKUP($A168,記①女,7,FALSE)="","",VLOOKUP($A168,記①女,7,FALSE))</f>
        <v/>
      </c>
      <c r="J168" s="372" t="str">
        <f>IF(VLOOKUP($A168,記①女,8,FALSE)="","",VLOOKUP($A168,記①女,8,FALSE))</f>
        <v/>
      </c>
      <c r="K168" s="370" t="str">
        <f>IF(VLOOKUP($A168,記①女,9,FALSE)="","",VLOOKUP($A168,記①女,9,FALSE))</f>
        <v/>
      </c>
      <c r="L168" s="372" t="str">
        <f>IF(VLOOKUP($A168,記①女,10,FALSE)="","",VLOOKUP($A168,記①女,10,FALSE))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75"/>
      <c r="D169" s="24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>
      <c r="A170" s="345">
        <f>A168+1</f>
        <v>62</v>
      </c>
      <c r="B170" s="336" t="str">
        <f>IF(VLOOKUP($A170,記①女,2,FALSE)="","",VLOOKUP($A170,記①女,2,FALSE))</f>
        <v/>
      </c>
      <c r="C170" s="375"/>
      <c r="D170" s="25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IF(VLOOKUP($A170,記①女,5,FALSE)="","",VLOOKUP($A170,記①女,5,FALSE))</f>
        <v/>
      </c>
      <c r="H170" s="373" t="str">
        <f>IF(VLOOKUP($A170,記①女,6,FALSE)="","",VLOOKUP($A170,記①女,6,FALSE))</f>
        <v/>
      </c>
      <c r="I170" s="371" t="str">
        <f>IF(VLOOKUP($A170,記①女,7,FALSE)="","",VLOOKUP($A170,記①女,7,FALSE))</f>
        <v/>
      </c>
      <c r="J170" s="373" t="str">
        <f>IF(VLOOKUP($A170,記①女,8,FALSE)="","",VLOOKUP($A170,記①女,8,FALSE))</f>
        <v/>
      </c>
      <c r="K170" s="371" t="str">
        <f>IF(VLOOKUP($A170,記①女,9,FALSE)="","",VLOOKUP($A170,記①女,9,FALSE))</f>
        <v/>
      </c>
      <c r="L170" s="373" t="str">
        <f>IF(VLOOKUP($A170,記①女,10,FALSE)="","",VLOOKUP($A170,記①女,10,FALSE))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75"/>
      <c r="D171" s="24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>
      <c r="A172" s="345">
        <f t="shared" ref="A172" si="54">A170+1</f>
        <v>63</v>
      </c>
      <c r="B172" s="336" t="str">
        <f>IF(VLOOKUP($A172,記①女,2,FALSE)="","",VLOOKUP($A172,記①女,2,FALSE))</f>
        <v/>
      </c>
      <c r="C172" s="375"/>
      <c r="D172" s="25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IF(VLOOKUP($A172,記①女,5,FALSE)="","",VLOOKUP($A172,記①女,5,FALSE))</f>
        <v/>
      </c>
      <c r="H172" s="373" t="str">
        <f>IF(VLOOKUP($A172,記①女,6,FALSE)="","",VLOOKUP($A172,記①女,6,FALSE))</f>
        <v/>
      </c>
      <c r="I172" s="371" t="str">
        <f>IF(VLOOKUP($A172,記①女,7,FALSE)="","",VLOOKUP($A172,記①女,7,FALSE))</f>
        <v/>
      </c>
      <c r="J172" s="373" t="str">
        <f>IF(VLOOKUP($A172,記①女,8,FALSE)="","",VLOOKUP($A172,記①女,8,FALSE))</f>
        <v/>
      </c>
      <c r="K172" s="371" t="str">
        <f>IF(VLOOKUP($A172,記①女,9,FALSE)="","",VLOOKUP($A172,記①女,9,FALSE))</f>
        <v/>
      </c>
      <c r="L172" s="373" t="str">
        <f>IF(VLOOKUP($A172,記①女,10,FALSE)="","",VLOOKUP($A172,記①女,10,FALSE))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75"/>
      <c r="D173" s="24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>
      <c r="A174" s="345">
        <f t="shared" ref="A174" si="55">A172+1</f>
        <v>64</v>
      </c>
      <c r="B174" s="336" t="str">
        <f>IF(VLOOKUP($A174,記①女,2,FALSE)="","",VLOOKUP($A174,記①女,2,FALSE))</f>
        <v/>
      </c>
      <c r="C174" s="375"/>
      <c r="D174" s="25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IF(VLOOKUP($A174,記①女,5,FALSE)="","",VLOOKUP($A174,記①女,5,FALSE))</f>
        <v/>
      </c>
      <c r="H174" s="373" t="str">
        <f>IF(VLOOKUP($A174,記①女,6,FALSE)="","",VLOOKUP($A174,記①女,6,FALSE))</f>
        <v/>
      </c>
      <c r="I174" s="371" t="str">
        <f>IF(VLOOKUP($A174,記①女,7,FALSE)="","",VLOOKUP($A174,記①女,7,FALSE))</f>
        <v/>
      </c>
      <c r="J174" s="373" t="str">
        <f>IF(VLOOKUP($A174,記①女,8,FALSE)="","",VLOOKUP($A174,記①女,8,FALSE))</f>
        <v/>
      </c>
      <c r="K174" s="371" t="str">
        <f>IF(VLOOKUP($A174,記①女,9,FALSE)="","",VLOOKUP($A174,記①女,9,FALSE))</f>
        <v/>
      </c>
      <c r="L174" s="373" t="str">
        <f>IF(VLOOKUP($A174,記①女,10,FALSE)="","",VLOOKUP($A174,記①女,10,FALSE))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75"/>
      <c r="D175" s="24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>
      <c r="A176" s="345">
        <f t="shared" ref="A176" si="56">A174+1</f>
        <v>65</v>
      </c>
      <c r="B176" s="336" t="str">
        <f>IF(VLOOKUP($A176,記①女,2,FALSE)="","",VLOOKUP($A176,記①女,2,FALSE))</f>
        <v/>
      </c>
      <c r="C176" s="375"/>
      <c r="D176" s="25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IF(VLOOKUP($A176,記①女,5,FALSE)="","",VLOOKUP($A176,記①女,5,FALSE))</f>
        <v/>
      </c>
      <c r="H176" s="373" t="str">
        <f>IF(VLOOKUP($A176,記①女,6,FALSE)="","",VLOOKUP($A176,記①女,6,FALSE))</f>
        <v/>
      </c>
      <c r="I176" s="371" t="str">
        <f>IF(VLOOKUP($A176,記①女,7,FALSE)="","",VLOOKUP($A176,記①女,7,FALSE))</f>
        <v/>
      </c>
      <c r="J176" s="373" t="str">
        <f>IF(VLOOKUP($A176,記①女,8,FALSE)="","",VLOOKUP($A176,記①女,8,FALSE))</f>
        <v/>
      </c>
      <c r="K176" s="371" t="str">
        <f>IF(VLOOKUP($A176,記①女,9,FALSE)="","",VLOOKUP($A176,記①女,9,FALSE))</f>
        <v/>
      </c>
      <c r="L176" s="373" t="str">
        <f>IF(VLOOKUP($A176,記①女,10,FALSE)="","",VLOOKUP($A176,記①女,10,FALSE))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75"/>
      <c r="D177" s="24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>
      <c r="A178" s="345">
        <f t="shared" ref="A178" si="57">A176+1</f>
        <v>66</v>
      </c>
      <c r="B178" s="336" t="str">
        <f>IF(VLOOKUP($A178,記①女,2,FALSE)="","",VLOOKUP($A178,記①女,2,FALSE))</f>
        <v/>
      </c>
      <c r="C178" s="375"/>
      <c r="D178" s="25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IF(VLOOKUP($A178,記①女,5,FALSE)="","",VLOOKUP($A178,記①女,5,FALSE))</f>
        <v/>
      </c>
      <c r="H178" s="373" t="str">
        <f>IF(VLOOKUP($A178,記①女,6,FALSE)="","",VLOOKUP($A178,記①女,6,FALSE))</f>
        <v/>
      </c>
      <c r="I178" s="371" t="str">
        <f>IF(VLOOKUP($A178,記①女,7,FALSE)="","",VLOOKUP($A178,記①女,7,FALSE))</f>
        <v/>
      </c>
      <c r="J178" s="373" t="str">
        <f>IF(VLOOKUP($A178,記①女,8,FALSE)="","",VLOOKUP($A178,記①女,8,FALSE))</f>
        <v/>
      </c>
      <c r="K178" s="371" t="str">
        <f>IF(VLOOKUP($A178,記①女,9,FALSE)="","",VLOOKUP($A178,記①女,9,FALSE))</f>
        <v/>
      </c>
      <c r="L178" s="373" t="str">
        <f>IF(VLOOKUP($A178,記①女,10,FALSE)="","",VLOOKUP($A178,記①女,10,FALSE))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75"/>
      <c r="D179" s="24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>
      <c r="A180" s="345">
        <f t="shared" ref="A180" si="58">A178+1</f>
        <v>67</v>
      </c>
      <c r="B180" s="336" t="str">
        <f>IF(VLOOKUP($A180,記①女,2,FALSE)="","",VLOOKUP($A180,記①女,2,FALSE))</f>
        <v/>
      </c>
      <c r="C180" s="375"/>
      <c r="D180" s="25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IF(VLOOKUP($A180,記①女,5,FALSE)="","",VLOOKUP($A180,記①女,5,FALSE))</f>
        <v/>
      </c>
      <c r="H180" s="373" t="str">
        <f>IF(VLOOKUP($A180,記①女,6,FALSE)="","",VLOOKUP($A180,記①女,6,FALSE))</f>
        <v/>
      </c>
      <c r="I180" s="371" t="str">
        <f>IF(VLOOKUP($A180,記①女,7,FALSE)="","",VLOOKUP($A180,記①女,7,FALSE))</f>
        <v/>
      </c>
      <c r="J180" s="373" t="str">
        <f>IF(VLOOKUP($A180,記①女,8,FALSE)="","",VLOOKUP($A180,記①女,8,FALSE))</f>
        <v/>
      </c>
      <c r="K180" s="371" t="str">
        <f>IF(VLOOKUP($A180,記①女,9,FALSE)="","",VLOOKUP($A180,記①女,9,FALSE))</f>
        <v/>
      </c>
      <c r="L180" s="373" t="str">
        <f>IF(VLOOKUP($A180,記①女,10,FALSE)="","",VLOOKUP($A180,記①女,10,FALSE))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75"/>
      <c r="D181" s="24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>
      <c r="A182" s="345">
        <f t="shared" ref="A182" si="59">A180+1</f>
        <v>68</v>
      </c>
      <c r="B182" s="336" t="str">
        <f>IF(VLOOKUP($A182,記①女,2,FALSE)="","",VLOOKUP($A182,記①女,2,FALSE))</f>
        <v/>
      </c>
      <c r="C182" s="375"/>
      <c r="D182" s="25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IF(VLOOKUP($A182,記①女,5,FALSE)="","",VLOOKUP($A182,記①女,5,FALSE))</f>
        <v/>
      </c>
      <c r="H182" s="373" t="str">
        <f>IF(VLOOKUP($A182,記①女,6,FALSE)="","",VLOOKUP($A182,記①女,6,FALSE))</f>
        <v/>
      </c>
      <c r="I182" s="371" t="str">
        <f>IF(VLOOKUP($A182,記①女,7,FALSE)="","",VLOOKUP($A182,記①女,7,FALSE))</f>
        <v/>
      </c>
      <c r="J182" s="373" t="str">
        <f>IF(VLOOKUP($A182,記①女,8,FALSE)="","",VLOOKUP($A182,記①女,8,FALSE))</f>
        <v/>
      </c>
      <c r="K182" s="371" t="str">
        <f>IF(VLOOKUP($A182,記①女,9,FALSE)="","",VLOOKUP($A182,記①女,9,FALSE))</f>
        <v/>
      </c>
      <c r="L182" s="373" t="str">
        <f>IF(VLOOKUP($A182,記①女,10,FALSE)="","",VLOOKUP($A182,記①女,10,FALSE))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75"/>
      <c r="D183" s="24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>
      <c r="A184" s="345">
        <f t="shared" ref="A184" si="60">A182+1</f>
        <v>69</v>
      </c>
      <c r="B184" s="336" t="str">
        <f>IF(VLOOKUP($A184,記①女,2,FALSE)="","",VLOOKUP($A184,記①女,2,FALSE))</f>
        <v/>
      </c>
      <c r="C184" s="375"/>
      <c r="D184" s="25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IF(VLOOKUP($A184,記①女,5,FALSE)="","",VLOOKUP($A184,記①女,5,FALSE))</f>
        <v/>
      </c>
      <c r="H184" s="373" t="str">
        <f>IF(VLOOKUP($A184,記①女,6,FALSE)="","",VLOOKUP($A184,記①女,6,FALSE))</f>
        <v/>
      </c>
      <c r="I184" s="371" t="str">
        <f>IF(VLOOKUP($A184,記①女,7,FALSE)="","",VLOOKUP($A184,記①女,7,FALSE))</f>
        <v/>
      </c>
      <c r="J184" s="373" t="str">
        <f>IF(VLOOKUP($A184,記①女,8,FALSE)="","",VLOOKUP($A184,記①女,8,FALSE))</f>
        <v/>
      </c>
      <c r="K184" s="371" t="str">
        <f>IF(VLOOKUP($A184,記①女,9,FALSE)="","",VLOOKUP($A184,記①女,9,FALSE))</f>
        <v/>
      </c>
      <c r="L184" s="373" t="str">
        <f>IF(VLOOKUP($A184,記①女,10,FALSE)="","",VLOOKUP($A184,記①女,10,FALSE))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75"/>
      <c r="D185" s="24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>
      <c r="A186" s="345">
        <f t="shared" ref="A186" si="61">A184+1</f>
        <v>70</v>
      </c>
      <c r="B186" s="336" t="str">
        <f>IF(VLOOKUP($A186,記①女,2,FALSE)="","",VLOOKUP($A186,記①女,2,FALSE))</f>
        <v/>
      </c>
      <c r="C186" s="375"/>
      <c r="D186" s="25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IF(VLOOKUP($A186,記①女,5,FALSE)="","",VLOOKUP($A186,記①女,5,FALSE))</f>
        <v/>
      </c>
      <c r="H186" s="373" t="str">
        <f>IF(VLOOKUP($A186,記①女,6,FALSE)="","",VLOOKUP($A186,記①女,6,FALSE))</f>
        <v/>
      </c>
      <c r="I186" s="371" t="str">
        <f>IF(VLOOKUP($A186,記①女,7,FALSE)="","",VLOOKUP($A186,記①女,7,FALSE))</f>
        <v/>
      </c>
      <c r="J186" s="373" t="str">
        <f>IF(VLOOKUP($A186,記①女,8,FALSE)="","",VLOOKUP($A186,記①女,8,FALSE))</f>
        <v/>
      </c>
      <c r="K186" s="371" t="str">
        <f>IF(VLOOKUP($A186,記①女,9,FALSE)="","",VLOOKUP($A186,記①女,9,FALSE))</f>
        <v/>
      </c>
      <c r="L186" s="373" t="str">
        <f>IF(VLOOKUP($A186,記①女,10,FALSE)="","",VLOOKUP($A186,記①女,10,FALSE))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75"/>
      <c r="D187" s="24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>
      <c r="A188" s="345">
        <f t="shared" ref="A188" si="62">A186+1</f>
        <v>71</v>
      </c>
      <c r="B188" s="336" t="str">
        <f>IF(VLOOKUP($A188,記①女,2,FALSE)="","",VLOOKUP($A188,記①女,2,FALSE))</f>
        <v/>
      </c>
      <c r="C188" s="375"/>
      <c r="D188" s="25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IF(VLOOKUP($A188,記①女,5,FALSE)="","",VLOOKUP($A188,記①女,5,FALSE))</f>
        <v/>
      </c>
      <c r="H188" s="373" t="str">
        <f>IF(VLOOKUP($A188,記①女,6,FALSE)="","",VLOOKUP($A188,記①女,6,FALSE))</f>
        <v/>
      </c>
      <c r="I188" s="371" t="str">
        <f>IF(VLOOKUP($A188,記①女,7,FALSE)="","",VLOOKUP($A188,記①女,7,FALSE))</f>
        <v/>
      </c>
      <c r="J188" s="373" t="str">
        <f>IF(VLOOKUP($A188,記①女,8,FALSE)="","",VLOOKUP($A188,記①女,8,FALSE))</f>
        <v/>
      </c>
      <c r="K188" s="371" t="str">
        <f>IF(VLOOKUP($A188,記①女,9,FALSE)="","",VLOOKUP($A188,記①女,9,FALSE))</f>
        <v/>
      </c>
      <c r="L188" s="373" t="str">
        <f>IF(VLOOKUP($A188,記①女,10,FALSE)="","",VLOOKUP($A188,記①女,10,FALSE))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75"/>
      <c r="D189" s="24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>
      <c r="A190" s="345">
        <f t="shared" ref="A190" si="63">A188+1</f>
        <v>72</v>
      </c>
      <c r="B190" s="336" t="str">
        <f>IF(VLOOKUP($A190,記①女,2,FALSE)="","",VLOOKUP($A190,記①女,2,FALSE))</f>
        <v/>
      </c>
      <c r="C190" s="375"/>
      <c r="D190" s="25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IF(VLOOKUP($A190,記①女,5,FALSE)="","",VLOOKUP($A190,記①女,5,FALSE))</f>
        <v/>
      </c>
      <c r="H190" s="373" t="str">
        <f>IF(VLOOKUP($A190,記①女,6,FALSE)="","",VLOOKUP($A190,記①女,6,FALSE))</f>
        <v/>
      </c>
      <c r="I190" s="371" t="str">
        <f>IF(VLOOKUP($A190,記①女,7,FALSE)="","",VLOOKUP($A190,記①女,7,FALSE))</f>
        <v/>
      </c>
      <c r="J190" s="373" t="str">
        <f>IF(VLOOKUP($A190,記①女,8,FALSE)="","",VLOOKUP($A190,記①女,8,FALSE))</f>
        <v/>
      </c>
      <c r="K190" s="371" t="str">
        <f>IF(VLOOKUP($A190,記①女,9,FALSE)="","",VLOOKUP($A190,記①女,9,FALSE))</f>
        <v/>
      </c>
      <c r="L190" s="373" t="str">
        <f>IF(VLOOKUP($A190,記①女,10,FALSE)="","",VLOOKUP($A190,記①女,10,FALSE))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75"/>
      <c r="D191" s="24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>
      <c r="A192" s="345">
        <f t="shared" ref="A192" si="64">A190+1</f>
        <v>73</v>
      </c>
      <c r="B192" s="336" t="str">
        <f>IF(VLOOKUP($A192,記①女,2,FALSE)="","",VLOOKUP($A192,記①女,2,FALSE))</f>
        <v/>
      </c>
      <c r="C192" s="375"/>
      <c r="D192" s="25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IF(VLOOKUP($A192,記①女,5,FALSE)="","",VLOOKUP($A192,記①女,5,FALSE))</f>
        <v/>
      </c>
      <c r="H192" s="373" t="str">
        <f>IF(VLOOKUP($A192,記①女,6,FALSE)="","",VLOOKUP($A192,記①女,6,FALSE))</f>
        <v/>
      </c>
      <c r="I192" s="371" t="str">
        <f>IF(VLOOKUP($A192,記①女,7,FALSE)="","",VLOOKUP($A192,記①女,7,FALSE))</f>
        <v/>
      </c>
      <c r="J192" s="373" t="str">
        <f>IF(VLOOKUP($A192,記①女,8,FALSE)="","",VLOOKUP($A192,記①女,8,FALSE))</f>
        <v/>
      </c>
      <c r="K192" s="371" t="str">
        <f>IF(VLOOKUP($A192,記①女,9,FALSE)="","",VLOOKUP($A192,記①女,9,FALSE))</f>
        <v/>
      </c>
      <c r="L192" s="373" t="str">
        <f>IF(VLOOKUP($A192,記①女,10,FALSE)="","",VLOOKUP($A192,記①女,10,FALSE))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75"/>
      <c r="D193" s="24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>
      <c r="A194" s="345">
        <f t="shared" ref="A194" si="65">A192+1</f>
        <v>74</v>
      </c>
      <c r="B194" s="336" t="str">
        <f>IF(VLOOKUP($A194,記①女,2,FALSE)="","",VLOOKUP($A194,記①女,2,FALSE))</f>
        <v/>
      </c>
      <c r="C194" s="375"/>
      <c r="D194" s="25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IF(VLOOKUP($A194,記①女,5,FALSE)="","",VLOOKUP($A194,記①女,5,FALSE))</f>
        <v/>
      </c>
      <c r="H194" s="373" t="str">
        <f>IF(VLOOKUP($A194,記①女,6,FALSE)="","",VLOOKUP($A194,記①女,6,FALSE))</f>
        <v/>
      </c>
      <c r="I194" s="371" t="str">
        <f>IF(VLOOKUP($A194,記①女,7,FALSE)="","",VLOOKUP($A194,記①女,7,FALSE))</f>
        <v/>
      </c>
      <c r="J194" s="373" t="str">
        <f>IF(VLOOKUP($A194,記①女,8,FALSE)="","",VLOOKUP($A194,記①女,8,FALSE))</f>
        <v/>
      </c>
      <c r="K194" s="371" t="str">
        <f>IF(VLOOKUP($A194,記①女,9,FALSE)="","",VLOOKUP($A194,記①女,9,FALSE))</f>
        <v/>
      </c>
      <c r="L194" s="373" t="str">
        <f>IF(VLOOKUP($A194,記①女,10,FALSE)="","",VLOOKUP($A194,記①女,10,FALSE))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75"/>
      <c r="D195" s="24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>
      <c r="A196" s="345">
        <f t="shared" ref="A196" si="66">A194+1</f>
        <v>75</v>
      </c>
      <c r="B196" s="336" t="str">
        <f>IF(VLOOKUP($A196,記①女,2,FALSE)="","",VLOOKUP($A196,記①女,2,FALSE))</f>
        <v/>
      </c>
      <c r="C196" s="375"/>
      <c r="D196" s="25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IF(VLOOKUP($A196,記①女,5,FALSE)="","",VLOOKUP($A196,記①女,5,FALSE))</f>
        <v/>
      </c>
      <c r="H196" s="373" t="str">
        <f>IF(VLOOKUP($A196,記①女,6,FALSE)="","",VLOOKUP($A196,記①女,6,FALSE))</f>
        <v/>
      </c>
      <c r="I196" s="371" t="str">
        <f>IF(VLOOKUP($A196,記①女,7,FALSE)="","",VLOOKUP($A196,記①女,7,FALSE))</f>
        <v/>
      </c>
      <c r="J196" s="373" t="str">
        <f>IF(VLOOKUP($A196,記①女,8,FALSE)="","",VLOOKUP($A196,記①女,8,FALSE))</f>
        <v/>
      </c>
      <c r="K196" s="371" t="str">
        <f>IF(VLOOKUP($A196,記①女,9,FALSE)="","",VLOOKUP($A196,記①女,9,FALSE))</f>
        <v/>
      </c>
      <c r="L196" s="373" t="str">
        <f>IF(VLOOKUP($A196,記①女,10,FALSE)="","",VLOOKUP($A196,記①女,10,FALSE))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75"/>
      <c r="D197" s="24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>
      <c r="A198" s="345">
        <f t="shared" ref="A198" si="67">A196+1</f>
        <v>76</v>
      </c>
      <c r="B198" s="336" t="str">
        <f>IF(VLOOKUP($A198,記①女,2,FALSE)="","",VLOOKUP($A198,記①女,2,FALSE))</f>
        <v/>
      </c>
      <c r="C198" s="375"/>
      <c r="D198" s="25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IF(VLOOKUP($A198,記①女,5,FALSE)="","",VLOOKUP($A198,記①女,5,FALSE))</f>
        <v/>
      </c>
      <c r="H198" s="373" t="str">
        <f>IF(VLOOKUP($A198,記①女,6,FALSE)="","",VLOOKUP($A198,記①女,6,FALSE))</f>
        <v/>
      </c>
      <c r="I198" s="371" t="str">
        <f>IF(VLOOKUP($A198,記①女,7,FALSE)="","",VLOOKUP($A198,記①女,7,FALSE))</f>
        <v/>
      </c>
      <c r="J198" s="373" t="str">
        <f>IF(VLOOKUP($A198,記①女,8,FALSE)="","",VLOOKUP($A198,記①女,8,FALSE))</f>
        <v/>
      </c>
      <c r="K198" s="371" t="str">
        <f>IF(VLOOKUP($A198,記①女,9,FALSE)="","",VLOOKUP($A198,記①女,9,FALSE))</f>
        <v/>
      </c>
      <c r="L198" s="373" t="str">
        <f>IF(VLOOKUP($A198,記①女,10,FALSE)="","",VLOOKUP($A198,記①女,10,FALSE))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75"/>
      <c r="D199" s="24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>
      <c r="A200" s="345">
        <f t="shared" ref="A200" si="68">A198+1</f>
        <v>77</v>
      </c>
      <c r="B200" s="336" t="str">
        <f>IF(VLOOKUP($A200,記①女,2,FALSE)="","",VLOOKUP($A200,記①女,2,FALSE))</f>
        <v/>
      </c>
      <c r="C200" s="375"/>
      <c r="D200" s="25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IF(VLOOKUP($A200,記①女,5,FALSE)="","",VLOOKUP($A200,記①女,5,FALSE))</f>
        <v/>
      </c>
      <c r="H200" s="373" t="str">
        <f>IF(VLOOKUP($A200,記①女,6,FALSE)="","",VLOOKUP($A200,記①女,6,FALSE))</f>
        <v/>
      </c>
      <c r="I200" s="371" t="str">
        <f>IF(VLOOKUP($A200,記①女,7,FALSE)="","",VLOOKUP($A200,記①女,7,FALSE))</f>
        <v/>
      </c>
      <c r="J200" s="373" t="str">
        <f>IF(VLOOKUP($A200,記①女,8,FALSE)="","",VLOOKUP($A200,記①女,8,FALSE))</f>
        <v/>
      </c>
      <c r="K200" s="371" t="str">
        <f>IF(VLOOKUP($A200,記①女,9,FALSE)="","",VLOOKUP($A200,記①女,9,FALSE))</f>
        <v/>
      </c>
      <c r="L200" s="373" t="str">
        <f>IF(VLOOKUP($A200,記①女,10,FALSE)="","",VLOOKUP($A200,記①女,10,FALSE))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75"/>
      <c r="D201" s="24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>
      <c r="A202" s="345">
        <f t="shared" ref="A202" si="69">A200+1</f>
        <v>78</v>
      </c>
      <c r="B202" s="336" t="str">
        <f>IF(VLOOKUP($A202,記①女,2,FALSE)="","",VLOOKUP($A202,記①女,2,FALSE))</f>
        <v/>
      </c>
      <c r="C202" s="375"/>
      <c r="D202" s="25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IF(VLOOKUP($A202,記①女,5,FALSE)="","",VLOOKUP($A202,記①女,5,FALSE))</f>
        <v/>
      </c>
      <c r="H202" s="373" t="str">
        <f>IF(VLOOKUP($A202,記①女,6,FALSE)="","",VLOOKUP($A202,記①女,6,FALSE))</f>
        <v/>
      </c>
      <c r="I202" s="371" t="str">
        <f>IF(VLOOKUP($A202,記①女,7,FALSE)="","",VLOOKUP($A202,記①女,7,FALSE))</f>
        <v/>
      </c>
      <c r="J202" s="373" t="str">
        <f>IF(VLOOKUP($A202,記①女,8,FALSE)="","",VLOOKUP($A202,記①女,8,FALSE))</f>
        <v/>
      </c>
      <c r="K202" s="371" t="str">
        <f>IF(VLOOKUP($A202,記①女,9,FALSE)="","",VLOOKUP($A202,記①女,9,FALSE))</f>
        <v/>
      </c>
      <c r="L202" s="373" t="str">
        <f>IF(VLOOKUP($A202,記①女,10,FALSE)="","",VLOOKUP($A202,記①女,10,FALSE))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75"/>
      <c r="D203" s="24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>
      <c r="A204" s="345">
        <f t="shared" ref="A204" si="70">A202+1</f>
        <v>79</v>
      </c>
      <c r="B204" s="336" t="str">
        <f>IF(VLOOKUP($A204,記①女,2,FALSE)="","",VLOOKUP($A204,記①女,2,FALSE))</f>
        <v/>
      </c>
      <c r="C204" s="375"/>
      <c r="D204" s="25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IF(VLOOKUP($A204,記①女,5,FALSE)="","",VLOOKUP($A204,記①女,5,FALSE))</f>
        <v/>
      </c>
      <c r="H204" s="373" t="str">
        <f>IF(VLOOKUP($A204,記①女,6,FALSE)="","",VLOOKUP($A204,記①女,6,FALSE))</f>
        <v/>
      </c>
      <c r="I204" s="371" t="str">
        <f>IF(VLOOKUP($A204,記①女,7,FALSE)="","",VLOOKUP($A204,記①女,7,FALSE))</f>
        <v/>
      </c>
      <c r="J204" s="373" t="str">
        <f>IF(VLOOKUP($A204,記①女,8,FALSE)="","",VLOOKUP($A204,記①女,8,FALSE))</f>
        <v/>
      </c>
      <c r="K204" s="371" t="str">
        <f>IF(VLOOKUP($A204,記①女,9,FALSE)="","",VLOOKUP($A204,記①女,9,FALSE))</f>
        <v/>
      </c>
      <c r="L204" s="373" t="str">
        <f>IF(VLOOKUP($A204,記①女,10,FALSE)="","",VLOOKUP($A204,記①女,10,FALSE))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75"/>
      <c r="D205" s="24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>
      <c r="A206" s="345">
        <f t="shared" ref="A206" si="71">A204+1</f>
        <v>80</v>
      </c>
      <c r="B206" s="324" t="str">
        <f>IF(VLOOKUP($A206,記①女,2,FALSE)="","",VLOOKUP($A206,記①女,2,FALSE))</f>
        <v/>
      </c>
      <c r="C206" s="378"/>
      <c r="D206" s="25" t="str">
        <f>IF($B206="","",IF(VLOOKUP($B206,名簿,3,FALSE)="","",VLOOKUP($B206,名簿,3,FALSE)))</f>
        <v/>
      </c>
      <c r="E206" s="378" t="str">
        <f>IF($B206="","",IF(VLOOKUP($B206,名簿,4,FALSE)="","",VLOOKUP($B206,名簿,4,FALSE)))</f>
        <v/>
      </c>
      <c r="F206" s="378" t="str">
        <f>IF($B206="","",IF(VLOOKUP($B206,名簿,5,FALSE)="","",VLOOKUP($B206,名簿,5,FALSE)))</f>
        <v/>
      </c>
      <c r="G206" s="380" t="str">
        <f>IF(VLOOKUP($A206,記①女,5,FALSE)="","",VLOOKUP($A206,記①女,5,FALSE))</f>
        <v/>
      </c>
      <c r="H206" s="373" t="str">
        <f>IF(VLOOKUP($A206,記①女,6,FALSE)="","",VLOOKUP($A206,記①女,6,FALSE))</f>
        <v/>
      </c>
      <c r="I206" s="380" t="str">
        <f>IF(VLOOKUP($A206,記①女,7,FALSE)="","",VLOOKUP($A206,記①女,7,FALSE))</f>
        <v/>
      </c>
      <c r="J206" s="373" t="str">
        <f>IF(VLOOKUP($A206,記①女,8,FALSE)="","",VLOOKUP($A206,記①女,8,FALSE))</f>
        <v/>
      </c>
      <c r="K206" s="380" t="str">
        <f>IF(VLOOKUP($A206,記①女,9,FALSE)="","",VLOOKUP($A206,記①女,9,FALSE))</f>
        <v/>
      </c>
      <c r="L206" s="373" t="str">
        <f>IF(VLOOKUP($A206,記①女,10,FALSE)="","",VLOOKUP($A206,記①女,10,FALSE))</f>
        <v/>
      </c>
      <c r="M206" s="378" t="str">
        <f>IF($B206="","",IF(VLOOKUP($B206,名簿,7,FALSE)="","",VLOOKUP($B206,名簿,7,FALSE)))</f>
        <v/>
      </c>
      <c r="N206" s="382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79"/>
      <c r="D207" s="26" t="str">
        <f>IF($B206="","",VLOOKUP($B206,名簿,2,FALSE))</f>
        <v/>
      </c>
      <c r="E207" s="379"/>
      <c r="F207" s="379"/>
      <c r="G207" s="381"/>
      <c r="H207" s="384"/>
      <c r="I207" s="381"/>
      <c r="J207" s="384"/>
      <c r="K207" s="381"/>
      <c r="L207" s="384"/>
      <c r="M207" s="379"/>
      <c r="N207" s="383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IF(SUM(記①入力!$F$4,記①入力!$Q$4)=0,"",SUM(記①入力!$F$4,記①入力!$Q$4))</f>
        <v/>
      </c>
      <c r="I209" s="339" t="str">
        <f>IF(H209="","",H209*名簿!$L$7)</f>
        <v/>
      </c>
      <c r="J209" s="341" t="s">
        <v>14</v>
      </c>
      <c r="K209" s="337" t="str">
        <f>IF(SUM(記①入力!$G$4,記①入力!$R$4)=0,"",SUM(記①入力!$G$4,記①入力!$R$4))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9FF99"/>
  </sheetPr>
  <dimension ref="A1:W97"/>
  <sheetViews>
    <sheetView zoomScaleNormal="100" workbookViewId="0">
      <pane ySplit="7" topLeftCell="A8" activePane="bottomLeft" state="frozen"/>
      <selection activeCell="B7" sqref="B7:B8"/>
      <selection pane="bottomLeft" activeCell="F4" sqref="F4"/>
    </sheetView>
  </sheetViews>
  <sheetFormatPr defaultColWidth="8.75" defaultRowHeight="14.2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>
      <c r="A1" s="288" t="s">
        <v>102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3" ht="15.95" customHeight="1" thickBot="1"/>
    <row r="3" spans="1:23" ht="15.95" customHeight="1" thickBot="1">
      <c r="A3" s="313" t="s">
        <v>73</v>
      </c>
      <c r="B3" s="313"/>
      <c r="C3" s="314"/>
      <c r="D3" s="308" t="s">
        <v>148</v>
      </c>
      <c r="E3" s="309"/>
      <c r="F3" s="73" t="s">
        <v>83</v>
      </c>
      <c r="G3" s="74" t="s">
        <v>84</v>
      </c>
      <c r="H3" s="75"/>
      <c r="I3" s="75"/>
      <c r="J3" s="75"/>
      <c r="K3" s="75"/>
      <c r="L3" s="313" t="s">
        <v>74</v>
      </c>
      <c r="M3" s="313"/>
      <c r="N3" s="314"/>
      <c r="O3" s="308" t="s">
        <v>149</v>
      </c>
      <c r="P3" s="309"/>
      <c r="Q3" s="73" t="s">
        <v>83</v>
      </c>
      <c r="R3" s="74" t="s">
        <v>84</v>
      </c>
      <c r="S3" s="75"/>
      <c r="T3" s="75"/>
      <c r="U3" s="75"/>
      <c r="V3" s="75"/>
    </row>
    <row r="4" spans="1:23" ht="15.95" customHeight="1" thickBot="1">
      <c r="A4" s="313"/>
      <c r="B4" s="313"/>
      <c r="C4" s="314"/>
      <c r="D4" s="308" t="s">
        <v>82</v>
      </c>
      <c r="E4" s="309"/>
      <c r="F4" s="236"/>
      <c r="G4" s="170"/>
      <c r="H4" s="75"/>
      <c r="I4" s="75"/>
      <c r="J4" s="75"/>
      <c r="K4" s="75"/>
      <c r="L4" s="313"/>
      <c r="M4" s="313"/>
      <c r="N4" s="314"/>
      <c r="O4" s="308" t="s">
        <v>82</v>
      </c>
      <c r="P4" s="309"/>
      <c r="Q4" s="238"/>
      <c r="R4" s="171"/>
      <c r="S4" s="75"/>
      <c r="T4" s="75"/>
      <c r="U4" s="75"/>
      <c r="V4" s="75"/>
    </row>
    <row r="5" spans="1:23" ht="15.95" customHeight="1" thickBot="1">
      <c r="A5" s="75"/>
      <c r="B5" s="195" t="s">
        <v>210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195" t="s">
        <v>210</v>
      </c>
      <c r="N5" s="75"/>
      <c r="O5" s="75"/>
      <c r="P5" s="75"/>
      <c r="Q5" s="75"/>
      <c r="R5" s="75"/>
      <c r="S5" s="75"/>
      <c r="T5" s="75"/>
      <c r="U5" s="75"/>
      <c r="V5" s="75"/>
    </row>
    <row r="6" spans="1:23" ht="15.95" customHeight="1" thickBot="1">
      <c r="A6" s="315" t="s">
        <v>91</v>
      </c>
      <c r="B6" s="316" t="s">
        <v>86</v>
      </c>
      <c r="C6" s="318" t="s">
        <v>75</v>
      </c>
      <c r="D6" s="320" t="s">
        <v>77</v>
      </c>
      <c r="E6" s="310" t="s">
        <v>85</v>
      </c>
      <c r="F6" s="311"/>
      <c r="G6" s="311"/>
      <c r="H6" s="311"/>
      <c r="I6" s="311"/>
      <c r="J6" s="312"/>
      <c r="L6" s="315" t="s">
        <v>91</v>
      </c>
      <c r="M6" s="316" t="s">
        <v>86</v>
      </c>
      <c r="N6" s="318" t="s">
        <v>75</v>
      </c>
      <c r="O6" s="320" t="s">
        <v>77</v>
      </c>
      <c r="P6" s="310" t="s">
        <v>85</v>
      </c>
      <c r="Q6" s="311"/>
      <c r="R6" s="311"/>
      <c r="S6" s="311"/>
      <c r="T6" s="311"/>
      <c r="U6" s="312"/>
    </row>
    <row r="7" spans="1:23" ht="15.95" customHeight="1" thickBot="1">
      <c r="A7" s="315"/>
      <c r="B7" s="317"/>
      <c r="C7" s="319"/>
      <c r="D7" s="321"/>
      <c r="E7" s="125" t="s">
        <v>87</v>
      </c>
      <c r="F7" s="126" t="s">
        <v>88</v>
      </c>
      <c r="G7" s="127" t="s">
        <v>89</v>
      </c>
      <c r="H7" s="126" t="s">
        <v>88</v>
      </c>
      <c r="I7" s="127" t="s">
        <v>90</v>
      </c>
      <c r="J7" s="128" t="s">
        <v>88</v>
      </c>
      <c r="L7" s="315"/>
      <c r="M7" s="317"/>
      <c r="N7" s="319"/>
      <c r="O7" s="321"/>
      <c r="P7" s="125" t="s">
        <v>87</v>
      </c>
      <c r="Q7" s="126" t="s">
        <v>88</v>
      </c>
      <c r="R7" s="127" t="s">
        <v>89</v>
      </c>
      <c r="S7" s="126" t="s">
        <v>88</v>
      </c>
      <c r="T7" s="127" t="s">
        <v>90</v>
      </c>
      <c r="U7" s="128" t="s">
        <v>88</v>
      </c>
      <c r="W7" s="1" t="s">
        <v>93</v>
      </c>
    </row>
    <row r="8" spans="1:23" ht="15.95" customHeight="1">
      <c r="A8" s="66">
        <v>1</v>
      </c>
      <c r="B8" s="240"/>
      <c r="C8" s="78" t="str">
        <f t="shared" ref="C8:C71" si="0">IF(B8="","",VLOOKUP(B8,名簿,2,FALSE))</f>
        <v/>
      </c>
      <c r="D8" s="114" t="str">
        <f t="shared" ref="D8:D39" si="1">IF(B8="","",IF(VLOOKUP(B8,名簿,4,FALSE)="","",VLOOKUP(B8,名簿,4,FALSE)))</f>
        <v/>
      </c>
      <c r="E8" s="243"/>
      <c r="F8" s="244"/>
      <c r="G8" s="245"/>
      <c r="H8" s="244"/>
      <c r="I8" s="245"/>
      <c r="J8" s="246"/>
      <c r="L8" s="82">
        <v>1</v>
      </c>
      <c r="M8" s="255"/>
      <c r="N8" s="83" t="str">
        <f t="shared" ref="N8:N39" si="2">IF(M8="","",VLOOKUP(M8,名簿,2,FALSE))</f>
        <v/>
      </c>
      <c r="O8" s="117" t="str">
        <f t="shared" ref="O8:O39" si="3">IF(M8="","",IF(VLOOKUP(M8,名簿,4,FALSE)="","",VLOOKUP(M8,名簿,4,FALSE)))</f>
        <v/>
      </c>
      <c r="P8" s="258"/>
      <c r="Q8" s="259"/>
      <c r="R8" s="260"/>
      <c r="S8" s="259"/>
      <c r="T8" s="260"/>
      <c r="U8" s="261"/>
      <c r="W8" s="120" t="s">
        <v>54</v>
      </c>
    </row>
    <row r="9" spans="1:23" ht="15.95" customHeight="1">
      <c r="A9" s="67">
        <v>2</v>
      </c>
      <c r="B9" s="241"/>
      <c r="C9" s="79" t="str">
        <f t="shared" si="0"/>
        <v/>
      </c>
      <c r="D9" s="115" t="str">
        <f t="shared" si="1"/>
        <v/>
      </c>
      <c r="E9" s="247"/>
      <c r="F9" s="248"/>
      <c r="G9" s="249"/>
      <c r="H9" s="248"/>
      <c r="I9" s="249"/>
      <c r="J9" s="250"/>
      <c r="L9" s="84">
        <v>2</v>
      </c>
      <c r="M9" s="256"/>
      <c r="N9" s="85" t="str">
        <f t="shared" si="2"/>
        <v/>
      </c>
      <c r="O9" s="118" t="str">
        <f t="shared" si="3"/>
        <v/>
      </c>
      <c r="P9" s="262"/>
      <c r="Q9" s="263"/>
      <c r="R9" s="264"/>
      <c r="S9" s="263"/>
      <c r="T9" s="264"/>
      <c r="U9" s="265"/>
      <c r="W9" s="159" t="s">
        <v>55</v>
      </c>
    </row>
    <row r="10" spans="1:23" ht="15.95" customHeight="1" thickBot="1">
      <c r="A10" s="67">
        <v>3</v>
      </c>
      <c r="B10" s="241"/>
      <c r="C10" s="79" t="str">
        <f t="shared" si="0"/>
        <v/>
      </c>
      <c r="D10" s="115" t="str">
        <f t="shared" si="1"/>
        <v/>
      </c>
      <c r="E10" s="247"/>
      <c r="F10" s="248"/>
      <c r="G10" s="249"/>
      <c r="H10" s="248"/>
      <c r="I10" s="249"/>
      <c r="J10" s="250"/>
      <c r="L10" s="84">
        <v>3</v>
      </c>
      <c r="M10" s="256"/>
      <c r="N10" s="85" t="str">
        <f t="shared" si="2"/>
        <v/>
      </c>
      <c r="O10" s="118" t="str">
        <f t="shared" si="3"/>
        <v/>
      </c>
      <c r="P10" s="262"/>
      <c r="Q10" s="263"/>
      <c r="R10" s="264"/>
      <c r="S10" s="263"/>
      <c r="T10" s="264"/>
      <c r="U10" s="265"/>
      <c r="W10" s="160" t="s">
        <v>56</v>
      </c>
    </row>
    <row r="11" spans="1:23" ht="15.95" customHeight="1" thickBot="1">
      <c r="A11" s="67">
        <v>4</v>
      </c>
      <c r="B11" s="241"/>
      <c r="C11" s="79" t="str">
        <f t="shared" si="0"/>
        <v/>
      </c>
      <c r="D11" s="115" t="str">
        <f t="shared" si="1"/>
        <v/>
      </c>
      <c r="E11" s="247"/>
      <c r="F11" s="248"/>
      <c r="G11" s="249"/>
      <c r="H11" s="248"/>
      <c r="I11" s="249"/>
      <c r="J11" s="250"/>
      <c r="L11" s="84">
        <v>4</v>
      </c>
      <c r="M11" s="256"/>
      <c r="N11" s="85" t="str">
        <f t="shared" si="2"/>
        <v/>
      </c>
      <c r="O11" s="118" t="str">
        <f t="shared" si="3"/>
        <v/>
      </c>
      <c r="P11" s="262"/>
      <c r="Q11" s="263"/>
      <c r="R11" s="264"/>
      <c r="S11" s="263"/>
      <c r="T11" s="264"/>
      <c r="U11" s="265"/>
    </row>
    <row r="12" spans="1:23" ht="15.95" customHeight="1" thickBot="1">
      <c r="A12" s="67">
        <v>5</v>
      </c>
      <c r="B12" s="241"/>
      <c r="C12" s="79" t="str">
        <f t="shared" si="0"/>
        <v/>
      </c>
      <c r="D12" s="115" t="str">
        <f t="shared" si="1"/>
        <v/>
      </c>
      <c r="E12" s="247"/>
      <c r="F12" s="248"/>
      <c r="G12" s="249"/>
      <c r="H12" s="248"/>
      <c r="I12" s="249"/>
      <c r="J12" s="250"/>
      <c r="L12" s="84">
        <v>5</v>
      </c>
      <c r="M12" s="256"/>
      <c r="N12" s="85" t="str">
        <f t="shared" si="2"/>
        <v/>
      </c>
      <c r="O12" s="118" t="str">
        <f t="shared" si="3"/>
        <v/>
      </c>
      <c r="P12" s="262"/>
      <c r="Q12" s="263"/>
      <c r="R12" s="264"/>
      <c r="S12" s="263"/>
      <c r="T12" s="264"/>
      <c r="U12" s="265"/>
      <c r="W12" s="121" t="s">
        <v>94</v>
      </c>
    </row>
    <row r="13" spans="1:23" ht="15.95" customHeight="1">
      <c r="A13" s="67">
        <v>6</v>
      </c>
      <c r="B13" s="241"/>
      <c r="C13" s="79" t="str">
        <f t="shared" si="0"/>
        <v/>
      </c>
      <c r="D13" s="115" t="str">
        <f t="shared" si="1"/>
        <v/>
      </c>
      <c r="E13" s="247"/>
      <c r="F13" s="248"/>
      <c r="G13" s="249"/>
      <c r="H13" s="248"/>
      <c r="I13" s="249"/>
      <c r="J13" s="250"/>
      <c r="L13" s="84">
        <v>6</v>
      </c>
      <c r="M13" s="256"/>
      <c r="N13" s="85" t="str">
        <f t="shared" si="2"/>
        <v/>
      </c>
      <c r="O13" s="118" t="str">
        <f t="shared" si="3"/>
        <v/>
      </c>
      <c r="P13" s="262"/>
      <c r="Q13" s="263"/>
      <c r="R13" s="264"/>
      <c r="S13" s="263"/>
      <c r="T13" s="264"/>
      <c r="U13" s="265"/>
      <c r="W13" s="122" t="s">
        <v>54</v>
      </c>
    </row>
    <row r="14" spans="1:23" ht="15.95" customHeight="1" thickBot="1">
      <c r="A14" s="67">
        <v>7</v>
      </c>
      <c r="B14" s="241"/>
      <c r="C14" s="79" t="str">
        <f t="shared" si="0"/>
        <v/>
      </c>
      <c r="D14" s="115" t="str">
        <f t="shared" si="1"/>
        <v/>
      </c>
      <c r="E14" s="247"/>
      <c r="F14" s="248"/>
      <c r="G14" s="249"/>
      <c r="H14" s="248"/>
      <c r="I14" s="249"/>
      <c r="J14" s="250"/>
      <c r="L14" s="84">
        <v>7</v>
      </c>
      <c r="M14" s="256"/>
      <c r="N14" s="85" t="str">
        <f t="shared" si="2"/>
        <v/>
      </c>
      <c r="O14" s="118" t="str">
        <f t="shared" si="3"/>
        <v/>
      </c>
      <c r="P14" s="262"/>
      <c r="Q14" s="263"/>
      <c r="R14" s="264"/>
      <c r="S14" s="263"/>
      <c r="T14" s="264"/>
      <c r="U14" s="265"/>
      <c r="W14" s="124" t="s">
        <v>55</v>
      </c>
    </row>
    <row r="15" spans="1:23" ht="15.95" customHeight="1">
      <c r="A15" s="67">
        <v>8</v>
      </c>
      <c r="B15" s="241"/>
      <c r="C15" s="79" t="str">
        <f t="shared" si="0"/>
        <v/>
      </c>
      <c r="D15" s="115" t="str">
        <f t="shared" si="1"/>
        <v/>
      </c>
      <c r="E15" s="247"/>
      <c r="F15" s="248"/>
      <c r="G15" s="249"/>
      <c r="H15" s="248"/>
      <c r="I15" s="249"/>
      <c r="J15" s="250"/>
      <c r="L15" s="84">
        <v>8</v>
      </c>
      <c r="M15" s="256"/>
      <c r="N15" s="85" t="str">
        <f t="shared" si="2"/>
        <v/>
      </c>
      <c r="O15" s="118" t="str">
        <f t="shared" si="3"/>
        <v/>
      </c>
      <c r="P15" s="262"/>
      <c r="Q15" s="263"/>
      <c r="R15" s="264"/>
      <c r="S15" s="263"/>
      <c r="T15" s="264"/>
      <c r="U15" s="265"/>
    </row>
    <row r="16" spans="1:23" ht="15.95" customHeight="1">
      <c r="A16" s="67">
        <v>9</v>
      </c>
      <c r="B16" s="241"/>
      <c r="C16" s="79" t="str">
        <f t="shared" si="0"/>
        <v/>
      </c>
      <c r="D16" s="115" t="str">
        <f t="shared" si="1"/>
        <v/>
      </c>
      <c r="E16" s="247"/>
      <c r="F16" s="248"/>
      <c r="G16" s="249"/>
      <c r="H16" s="248"/>
      <c r="I16" s="249"/>
      <c r="J16" s="250"/>
      <c r="L16" s="84">
        <v>9</v>
      </c>
      <c r="M16" s="256"/>
      <c r="N16" s="85" t="str">
        <f t="shared" si="2"/>
        <v/>
      </c>
      <c r="O16" s="118" t="str">
        <f t="shared" si="3"/>
        <v/>
      </c>
      <c r="P16" s="262"/>
      <c r="Q16" s="263"/>
      <c r="R16" s="264"/>
      <c r="S16" s="263"/>
      <c r="T16" s="264"/>
      <c r="U16" s="265"/>
    </row>
    <row r="17" spans="1:21" ht="15.95" customHeight="1">
      <c r="A17" s="67">
        <v>10</v>
      </c>
      <c r="B17" s="241"/>
      <c r="C17" s="79" t="str">
        <f t="shared" si="0"/>
        <v/>
      </c>
      <c r="D17" s="115" t="str">
        <f t="shared" si="1"/>
        <v/>
      </c>
      <c r="E17" s="247"/>
      <c r="F17" s="248"/>
      <c r="G17" s="249"/>
      <c r="H17" s="248"/>
      <c r="I17" s="249"/>
      <c r="J17" s="250"/>
      <c r="L17" s="84">
        <v>10</v>
      </c>
      <c r="M17" s="256"/>
      <c r="N17" s="85" t="str">
        <f t="shared" si="2"/>
        <v/>
      </c>
      <c r="O17" s="118" t="str">
        <f t="shared" si="3"/>
        <v/>
      </c>
      <c r="P17" s="262"/>
      <c r="Q17" s="263"/>
      <c r="R17" s="264"/>
      <c r="S17" s="263"/>
      <c r="T17" s="264"/>
      <c r="U17" s="265"/>
    </row>
    <row r="18" spans="1:21" ht="15.95" customHeight="1">
      <c r="A18" s="67">
        <v>11</v>
      </c>
      <c r="B18" s="241"/>
      <c r="C18" s="79" t="str">
        <f t="shared" si="0"/>
        <v/>
      </c>
      <c r="D18" s="115" t="str">
        <f t="shared" si="1"/>
        <v/>
      </c>
      <c r="E18" s="247"/>
      <c r="F18" s="248"/>
      <c r="G18" s="249"/>
      <c r="H18" s="248"/>
      <c r="I18" s="249"/>
      <c r="J18" s="250"/>
      <c r="L18" s="84">
        <v>11</v>
      </c>
      <c r="M18" s="256"/>
      <c r="N18" s="85" t="str">
        <f t="shared" si="2"/>
        <v/>
      </c>
      <c r="O18" s="118" t="str">
        <f t="shared" si="3"/>
        <v/>
      </c>
      <c r="P18" s="262"/>
      <c r="Q18" s="263"/>
      <c r="R18" s="264"/>
      <c r="S18" s="263"/>
      <c r="T18" s="264"/>
      <c r="U18" s="265"/>
    </row>
    <row r="19" spans="1:21" ht="15.95" customHeight="1">
      <c r="A19" s="67">
        <v>12</v>
      </c>
      <c r="B19" s="241"/>
      <c r="C19" s="79" t="str">
        <f t="shared" si="0"/>
        <v/>
      </c>
      <c r="D19" s="115" t="str">
        <f t="shared" si="1"/>
        <v/>
      </c>
      <c r="E19" s="247"/>
      <c r="F19" s="248"/>
      <c r="G19" s="249"/>
      <c r="H19" s="248"/>
      <c r="I19" s="249"/>
      <c r="J19" s="250"/>
      <c r="L19" s="84">
        <v>12</v>
      </c>
      <c r="M19" s="256"/>
      <c r="N19" s="85" t="str">
        <f t="shared" si="2"/>
        <v/>
      </c>
      <c r="O19" s="118" t="str">
        <f t="shared" si="3"/>
        <v/>
      </c>
      <c r="P19" s="262"/>
      <c r="Q19" s="263"/>
      <c r="R19" s="264"/>
      <c r="S19" s="263"/>
      <c r="T19" s="264"/>
      <c r="U19" s="265"/>
    </row>
    <row r="20" spans="1:21" ht="15.95" customHeight="1">
      <c r="A20" s="67">
        <v>13</v>
      </c>
      <c r="B20" s="241"/>
      <c r="C20" s="79" t="str">
        <f t="shared" si="0"/>
        <v/>
      </c>
      <c r="D20" s="115" t="str">
        <f t="shared" si="1"/>
        <v/>
      </c>
      <c r="E20" s="247"/>
      <c r="F20" s="248"/>
      <c r="G20" s="249"/>
      <c r="H20" s="248"/>
      <c r="I20" s="249"/>
      <c r="J20" s="250"/>
      <c r="L20" s="84">
        <v>13</v>
      </c>
      <c r="M20" s="256"/>
      <c r="N20" s="85" t="str">
        <f t="shared" si="2"/>
        <v/>
      </c>
      <c r="O20" s="118" t="str">
        <f t="shared" si="3"/>
        <v/>
      </c>
      <c r="P20" s="262"/>
      <c r="Q20" s="263"/>
      <c r="R20" s="264"/>
      <c r="S20" s="263"/>
      <c r="T20" s="264"/>
      <c r="U20" s="265"/>
    </row>
    <row r="21" spans="1:21" ht="15.95" customHeight="1">
      <c r="A21" s="67">
        <v>14</v>
      </c>
      <c r="B21" s="241"/>
      <c r="C21" s="79" t="str">
        <f t="shared" si="0"/>
        <v/>
      </c>
      <c r="D21" s="115" t="str">
        <f t="shared" si="1"/>
        <v/>
      </c>
      <c r="E21" s="247"/>
      <c r="F21" s="248"/>
      <c r="G21" s="249"/>
      <c r="H21" s="248"/>
      <c r="I21" s="249"/>
      <c r="J21" s="250"/>
      <c r="L21" s="84">
        <v>14</v>
      </c>
      <c r="M21" s="256"/>
      <c r="N21" s="85" t="str">
        <f t="shared" si="2"/>
        <v/>
      </c>
      <c r="O21" s="118" t="str">
        <f t="shared" si="3"/>
        <v/>
      </c>
      <c r="P21" s="262"/>
      <c r="Q21" s="263"/>
      <c r="R21" s="264"/>
      <c r="S21" s="263"/>
      <c r="T21" s="264"/>
      <c r="U21" s="265"/>
    </row>
    <row r="22" spans="1:21" ht="15.95" customHeight="1">
      <c r="A22" s="67">
        <v>15</v>
      </c>
      <c r="B22" s="241"/>
      <c r="C22" s="79" t="str">
        <f t="shared" si="0"/>
        <v/>
      </c>
      <c r="D22" s="115" t="str">
        <f t="shared" si="1"/>
        <v/>
      </c>
      <c r="E22" s="247"/>
      <c r="F22" s="248"/>
      <c r="G22" s="249"/>
      <c r="H22" s="248"/>
      <c r="I22" s="249"/>
      <c r="J22" s="250"/>
      <c r="L22" s="84">
        <v>15</v>
      </c>
      <c r="M22" s="256"/>
      <c r="N22" s="85" t="str">
        <f t="shared" si="2"/>
        <v/>
      </c>
      <c r="O22" s="118" t="str">
        <f t="shared" si="3"/>
        <v/>
      </c>
      <c r="P22" s="262"/>
      <c r="Q22" s="263"/>
      <c r="R22" s="264"/>
      <c r="S22" s="263"/>
      <c r="T22" s="264"/>
      <c r="U22" s="265"/>
    </row>
    <row r="23" spans="1:21" ht="15.95" customHeight="1">
      <c r="A23" s="67">
        <v>16</v>
      </c>
      <c r="B23" s="241"/>
      <c r="C23" s="79" t="str">
        <f t="shared" si="0"/>
        <v/>
      </c>
      <c r="D23" s="115" t="str">
        <f t="shared" si="1"/>
        <v/>
      </c>
      <c r="E23" s="247"/>
      <c r="F23" s="248"/>
      <c r="G23" s="249"/>
      <c r="H23" s="248"/>
      <c r="I23" s="249"/>
      <c r="J23" s="250"/>
      <c r="L23" s="84">
        <v>16</v>
      </c>
      <c r="M23" s="256"/>
      <c r="N23" s="85" t="str">
        <f t="shared" si="2"/>
        <v/>
      </c>
      <c r="O23" s="118" t="str">
        <f t="shared" si="3"/>
        <v/>
      </c>
      <c r="P23" s="262"/>
      <c r="Q23" s="263"/>
      <c r="R23" s="264"/>
      <c r="S23" s="263"/>
      <c r="T23" s="264"/>
      <c r="U23" s="265"/>
    </row>
    <row r="24" spans="1:21" ht="15.95" customHeight="1">
      <c r="A24" s="67">
        <v>17</v>
      </c>
      <c r="B24" s="241"/>
      <c r="C24" s="79" t="str">
        <f t="shared" si="0"/>
        <v/>
      </c>
      <c r="D24" s="115" t="str">
        <f t="shared" si="1"/>
        <v/>
      </c>
      <c r="E24" s="247"/>
      <c r="F24" s="248"/>
      <c r="G24" s="249"/>
      <c r="H24" s="248"/>
      <c r="I24" s="249"/>
      <c r="J24" s="250"/>
      <c r="L24" s="84">
        <v>17</v>
      </c>
      <c r="M24" s="256"/>
      <c r="N24" s="85" t="str">
        <f t="shared" si="2"/>
        <v/>
      </c>
      <c r="O24" s="118" t="str">
        <f t="shared" si="3"/>
        <v/>
      </c>
      <c r="P24" s="262"/>
      <c r="Q24" s="263"/>
      <c r="R24" s="264"/>
      <c r="S24" s="263"/>
      <c r="T24" s="264"/>
      <c r="U24" s="265"/>
    </row>
    <row r="25" spans="1:21" ht="15.95" customHeight="1">
      <c r="A25" s="67">
        <v>18</v>
      </c>
      <c r="B25" s="241"/>
      <c r="C25" s="79" t="str">
        <f t="shared" si="0"/>
        <v/>
      </c>
      <c r="D25" s="115" t="str">
        <f t="shared" si="1"/>
        <v/>
      </c>
      <c r="E25" s="247"/>
      <c r="F25" s="248"/>
      <c r="G25" s="249"/>
      <c r="H25" s="248"/>
      <c r="I25" s="249"/>
      <c r="J25" s="250"/>
      <c r="L25" s="84">
        <v>18</v>
      </c>
      <c r="M25" s="256"/>
      <c r="N25" s="85" t="str">
        <f t="shared" si="2"/>
        <v/>
      </c>
      <c r="O25" s="118" t="str">
        <f t="shared" si="3"/>
        <v/>
      </c>
      <c r="P25" s="262"/>
      <c r="Q25" s="263"/>
      <c r="R25" s="264"/>
      <c r="S25" s="263"/>
      <c r="T25" s="264"/>
      <c r="U25" s="265"/>
    </row>
    <row r="26" spans="1:21" ht="15.95" customHeight="1">
      <c r="A26" s="67">
        <v>19</v>
      </c>
      <c r="B26" s="241"/>
      <c r="C26" s="79" t="str">
        <f t="shared" si="0"/>
        <v/>
      </c>
      <c r="D26" s="115" t="str">
        <f t="shared" si="1"/>
        <v/>
      </c>
      <c r="E26" s="247"/>
      <c r="F26" s="248"/>
      <c r="G26" s="249"/>
      <c r="H26" s="248"/>
      <c r="I26" s="249"/>
      <c r="J26" s="250"/>
      <c r="L26" s="84">
        <v>19</v>
      </c>
      <c r="M26" s="256"/>
      <c r="N26" s="85" t="str">
        <f t="shared" si="2"/>
        <v/>
      </c>
      <c r="O26" s="118" t="str">
        <f t="shared" si="3"/>
        <v/>
      </c>
      <c r="P26" s="262"/>
      <c r="Q26" s="263"/>
      <c r="R26" s="264"/>
      <c r="S26" s="263"/>
      <c r="T26" s="264"/>
      <c r="U26" s="265"/>
    </row>
    <row r="27" spans="1:21" ht="15.95" customHeight="1">
      <c r="A27" s="67">
        <v>20</v>
      </c>
      <c r="B27" s="241"/>
      <c r="C27" s="79" t="str">
        <f t="shared" si="0"/>
        <v/>
      </c>
      <c r="D27" s="115" t="str">
        <f t="shared" si="1"/>
        <v/>
      </c>
      <c r="E27" s="247"/>
      <c r="F27" s="248"/>
      <c r="G27" s="249"/>
      <c r="H27" s="248"/>
      <c r="I27" s="249"/>
      <c r="J27" s="250"/>
      <c r="L27" s="84">
        <v>20</v>
      </c>
      <c r="M27" s="256"/>
      <c r="N27" s="85" t="str">
        <f t="shared" si="2"/>
        <v/>
      </c>
      <c r="O27" s="118" t="str">
        <f t="shared" si="3"/>
        <v/>
      </c>
      <c r="P27" s="262"/>
      <c r="Q27" s="263"/>
      <c r="R27" s="264"/>
      <c r="S27" s="263"/>
      <c r="T27" s="264"/>
      <c r="U27" s="265"/>
    </row>
    <row r="28" spans="1:21" ht="15.95" customHeight="1">
      <c r="A28" s="67">
        <v>21</v>
      </c>
      <c r="B28" s="241"/>
      <c r="C28" s="79" t="str">
        <f t="shared" si="0"/>
        <v/>
      </c>
      <c r="D28" s="115" t="str">
        <f t="shared" si="1"/>
        <v/>
      </c>
      <c r="E28" s="247"/>
      <c r="F28" s="248"/>
      <c r="G28" s="249"/>
      <c r="H28" s="248"/>
      <c r="I28" s="249"/>
      <c r="J28" s="250"/>
      <c r="L28" s="84">
        <v>21</v>
      </c>
      <c r="M28" s="256"/>
      <c r="N28" s="85" t="str">
        <f t="shared" si="2"/>
        <v/>
      </c>
      <c r="O28" s="118" t="str">
        <f t="shared" si="3"/>
        <v/>
      </c>
      <c r="P28" s="262"/>
      <c r="Q28" s="263"/>
      <c r="R28" s="264"/>
      <c r="S28" s="263"/>
      <c r="T28" s="264"/>
      <c r="U28" s="265"/>
    </row>
    <row r="29" spans="1:21" ht="15.95" customHeight="1">
      <c r="A29" s="67">
        <v>22</v>
      </c>
      <c r="B29" s="241"/>
      <c r="C29" s="79" t="str">
        <f t="shared" si="0"/>
        <v/>
      </c>
      <c r="D29" s="115" t="str">
        <f t="shared" si="1"/>
        <v/>
      </c>
      <c r="E29" s="247"/>
      <c r="F29" s="248"/>
      <c r="G29" s="249"/>
      <c r="H29" s="248"/>
      <c r="I29" s="249"/>
      <c r="J29" s="250"/>
      <c r="L29" s="84">
        <v>22</v>
      </c>
      <c r="M29" s="256"/>
      <c r="N29" s="85" t="str">
        <f t="shared" si="2"/>
        <v/>
      </c>
      <c r="O29" s="118" t="str">
        <f t="shared" si="3"/>
        <v/>
      </c>
      <c r="P29" s="262"/>
      <c r="Q29" s="263"/>
      <c r="R29" s="264"/>
      <c r="S29" s="263"/>
      <c r="T29" s="264"/>
      <c r="U29" s="265"/>
    </row>
    <row r="30" spans="1:21" ht="15.95" customHeight="1">
      <c r="A30" s="67">
        <v>23</v>
      </c>
      <c r="B30" s="241"/>
      <c r="C30" s="79" t="str">
        <f t="shared" si="0"/>
        <v/>
      </c>
      <c r="D30" s="115" t="str">
        <f t="shared" si="1"/>
        <v/>
      </c>
      <c r="E30" s="247"/>
      <c r="F30" s="248"/>
      <c r="G30" s="249"/>
      <c r="H30" s="248"/>
      <c r="I30" s="249"/>
      <c r="J30" s="250"/>
      <c r="L30" s="84">
        <v>23</v>
      </c>
      <c r="M30" s="256"/>
      <c r="N30" s="85" t="str">
        <f t="shared" si="2"/>
        <v/>
      </c>
      <c r="O30" s="118" t="str">
        <f t="shared" si="3"/>
        <v/>
      </c>
      <c r="P30" s="262"/>
      <c r="Q30" s="263"/>
      <c r="R30" s="264"/>
      <c r="S30" s="263"/>
      <c r="T30" s="264"/>
      <c r="U30" s="265"/>
    </row>
    <row r="31" spans="1:21" ht="15.95" customHeight="1">
      <c r="A31" s="67">
        <v>24</v>
      </c>
      <c r="B31" s="241"/>
      <c r="C31" s="79" t="str">
        <f t="shared" si="0"/>
        <v/>
      </c>
      <c r="D31" s="115" t="str">
        <f t="shared" si="1"/>
        <v/>
      </c>
      <c r="E31" s="247"/>
      <c r="F31" s="248"/>
      <c r="G31" s="249"/>
      <c r="H31" s="248"/>
      <c r="I31" s="249"/>
      <c r="J31" s="250"/>
      <c r="L31" s="84">
        <v>24</v>
      </c>
      <c r="M31" s="256"/>
      <c r="N31" s="85" t="str">
        <f t="shared" si="2"/>
        <v/>
      </c>
      <c r="O31" s="118" t="str">
        <f t="shared" si="3"/>
        <v/>
      </c>
      <c r="P31" s="262"/>
      <c r="Q31" s="263"/>
      <c r="R31" s="264"/>
      <c r="S31" s="263"/>
      <c r="T31" s="264"/>
      <c r="U31" s="265"/>
    </row>
    <row r="32" spans="1:21" ht="15.95" customHeight="1">
      <c r="A32" s="67">
        <v>25</v>
      </c>
      <c r="B32" s="241"/>
      <c r="C32" s="79" t="str">
        <f t="shared" si="0"/>
        <v/>
      </c>
      <c r="D32" s="115" t="str">
        <f t="shared" si="1"/>
        <v/>
      </c>
      <c r="E32" s="247"/>
      <c r="F32" s="248"/>
      <c r="G32" s="249"/>
      <c r="H32" s="248"/>
      <c r="I32" s="249"/>
      <c r="J32" s="250"/>
      <c r="L32" s="84">
        <v>25</v>
      </c>
      <c r="M32" s="256"/>
      <c r="N32" s="85" t="str">
        <f t="shared" si="2"/>
        <v/>
      </c>
      <c r="O32" s="118" t="str">
        <f t="shared" si="3"/>
        <v/>
      </c>
      <c r="P32" s="262"/>
      <c r="Q32" s="263"/>
      <c r="R32" s="264"/>
      <c r="S32" s="263"/>
      <c r="T32" s="264"/>
      <c r="U32" s="265"/>
    </row>
    <row r="33" spans="1:21" ht="15.95" customHeight="1">
      <c r="A33" s="67">
        <v>26</v>
      </c>
      <c r="B33" s="241"/>
      <c r="C33" s="79" t="str">
        <f t="shared" si="0"/>
        <v/>
      </c>
      <c r="D33" s="115" t="str">
        <f t="shared" si="1"/>
        <v/>
      </c>
      <c r="E33" s="247"/>
      <c r="F33" s="248"/>
      <c r="G33" s="249"/>
      <c r="H33" s="248"/>
      <c r="I33" s="249"/>
      <c r="J33" s="250"/>
      <c r="L33" s="84">
        <v>26</v>
      </c>
      <c r="M33" s="256"/>
      <c r="N33" s="85" t="str">
        <f t="shared" si="2"/>
        <v/>
      </c>
      <c r="O33" s="118" t="str">
        <f t="shared" si="3"/>
        <v/>
      </c>
      <c r="P33" s="262"/>
      <c r="Q33" s="263"/>
      <c r="R33" s="264"/>
      <c r="S33" s="263"/>
      <c r="T33" s="264"/>
      <c r="U33" s="265"/>
    </row>
    <row r="34" spans="1:21" ht="15.95" customHeight="1">
      <c r="A34" s="67">
        <v>27</v>
      </c>
      <c r="B34" s="241"/>
      <c r="C34" s="79" t="str">
        <f t="shared" si="0"/>
        <v/>
      </c>
      <c r="D34" s="115" t="str">
        <f t="shared" si="1"/>
        <v/>
      </c>
      <c r="E34" s="247"/>
      <c r="F34" s="248"/>
      <c r="G34" s="249"/>
      <c r="H34" s="248"/>
      <c r="I34" s="249"/>
      <c r="J34" s="250"/>
      <c r="L34" s="84">
        <v>27</v>
      </c>
      <c r="M34" s="256"/>
      <c r="N34" s="85" t="str">
        <f t="shared" si="2"/>
        <v/>
      </c>
      <c r="O34" s="118" t="str">
        <f t="shared" si="3"/>
        <v/>
      </c>
      <c r="P34" s="262"/>
      <c r="Q34" s="263"/>
      <c r="R34" s="264"/>
      <c r="S34" s="263"/>
      <c r="T34" s="264"/>
      <c r="U34" s="265"/>
    </row>
    <row r="35" spans="1:21" ht="15.95" customHeight="1">
      <c r="A35" s="67">
        <v>28</v>
      </c>
      <c r="B35" s="241"/>
      <c r="C35" s="79" t="str">
        <f t="shared" si="0"/>
        <v/>
      </c>
      <c r="D35" s="115" t="str">
        <f t="shared" si="1"/>
        <v/>
      </c>
      <c r="E35" s="247"/>
      <c r="F35" s="248"/>
      <c r="G35" s="249"/>
      <c r="H35" s="248"/>
      <c r="I35" s="249"/>
      <c r="J35" s="250"/>
      <c r="L35" s="84">
        <v>28</v>
      </c>
      <c r="M35" s="256"/>
      <c r="N35" s="85" t="str">
        <f t="shared" si="2"/>
        <v/>
      </c>
      <c r="O35" s="118" t="str">
        <f t="shared" si="3"/>
        <v/>
      </c>
      <c r="P35" s="262"/>
      <c r="Q35" s="263"/>
      <c r="R35" s="264"/>
      <c r="S35" s="263"/>
      <c r="T35" s="264"/>
      <c r="U35" s="265"/>
    </row>
    <row r="36" spans="1:21" ht="15.95" customHeight="1">
      <c r="A36" s="67">
        <v>29</v>
      </c>
      <c r="B36" s="241"/>
      <c r="C36" s="79" t="str">
        <f t="shared" si="0"/>
        <v/>
      </c>
      <c r="D36" s="115" t="str">
        <f t="shared" si="1"/>
        <v/>
      </c>
      <c r="E36" s="247"/>
      <c r="F36" s="248"/>
      <c r="G36" s="249"/>
      <c r="H36" s="248"/>
      <c r="I36" s="249"/>
      <c r="J36" s="250"/>
      <c r="L36" s="84">
        <v>29</v>
      </c>
      <c r="M36" s="256"/>
      <c r="N36" s="85" t="str">
        <f t="shared" si="2"/>
        <v/>
      </c>
      <c r="O36" s="118" t="str">
        <f t="shared" si="3"/>
        <v/>
      </c>
      <c r="P36" s="262"/>
      <c r="Q36" s="263"/>
      <c r="R36" s="264"/>
      <c r="S36" s="263"/>
      <c r="T36" s="264"/>
      <c r="U36" s="265"/>
    </row>
    <row r="37" spans="1:21" ht="15.95" customHeight="1">
      <c r="A37" s="67">
        <v>30</v>
      </c>
      <c r="B37" s="241"/>
      <c r="C37" s="79" t="str">
        <f t="shared" si="0"/>
        <v/>
      </c>
      <c r="D37" s="115" t="str">
        <f t="shared" si="1"/>
        <v/>
      </c>
      <c r="E37" s="247"/>
      <c r="F37" s="248"/>
      <c r="G37" s="249"/>
      <c r="H37" s="248"/>
      <c r="I37" s="249"/>
      <c r="J37" s="250"/>
      <c r="L37" s="84">
        <v>30</v>
      </c>
      <c r="M37" s="256"/>
      <c r="N37" s="85" t="str">
        <f t="shared" si="2"/>
        <v/>
      </c>
      <c r="O37" s="118" t="str">
        <f t="shared" si="3"/>
        <v/>
      </c>
      <c r="P37" s="262"/>
      <c r="Q37" s="263"/>
      <c r="R37" s="264"/>
      <c r="S37" s="263"/>
      <c r="T37" s="264"/>
      <c r="U37" s="265"/>
    </row>
    <row r="38" spans="1:21" ht="15.95" customHeight="1">
      <c r="A38" s="67">
        <v>31</v>
      </c>
      <c r="B38" s="241"/>
      <c r="C38" s="79" t="str">
        <f t="shared" si="0"/>
        <v/>
      </c>
      <c r="D38" s="115" t="str">
        <f t="shared" si="1"/>
        <v/>
      </c>
      <c r="E38" s="247"/>
      <c r="F38" s="248"/>
      <c r="G38" s="249"/>
      <c r="H38" s="248"/>
      <c r="I38" s="249"/>
      <c r="J38" s="250"/>
      <c r="L38" s="84">
        <v>31</v>
      </c>
      <c r="M38" s="256"/>
      <c r="N38" s="85" t="str">
        <f t="shared" si="2"/>
        <v/>
      </c>
      <c r="O38" s="118" t="str">
        <f t="shared" si="3"/>
        <v/>
      </c>
      <c r="P38" s="262"/>
      <c r="Q38" s="263"/>
      <c r="R38" s="264"/>
      <c r="S38" s="263"/>
      <c r="T38" s="264"/>
      <c r="U38" s="265"/>
    </row>
    <row r="39" spans="1:21" ht="15.95" customHeight="1">
      <c r="A39" s="67">
        <v>32</v>
      </c>
      <c r="B39" s="241"/>
      <c r="C39" s="79" t="str">
        <f t="shared" si="0"/>
        <v/>
      </c>
      <c r="D39" s="115" t="str">
        <f t="shared" si="1"/>
        <v/>
      </c>
      <c r="E39" s="247"/>
      <c r="F39" s="248"/>
      <c r="G39" s="249"/>
      <c r="H39" s="248"/>
      <c r="I39" s="249"/>
      <c r="J39" s="250"/>
      <c r="L39" s="84">
        <v>32</v>
      </c>
      <c r="M39" s="256"/>
      <c r="N39" s="85" t="str">
        <f t="shared" si="2"/>
        <v/>
      </c>
      <c r="O39" s="118" t="str">
        <f t="shared" si="3"/>
        <v/>
      </c>
      <c r="P39" s="262"/>
      <c r="Q39" s="263"/>
      <c r="R39" s="264"/>
      <c r="S39" s="263"/>
      <c r="T39" s="264"/>
      <c r="U39" s="265"/>
    </row>
    <row r="40" spans="1:21" ht="15.95" customHeight="1">
      <c r="A40" s="67">
        <v>33</v>
      </c>
      <c r="B40" s="241"/>
      <c r="C40" s="79" t="str">
        <f t="shared" si="0"/>
        <v/>
      </c>
      <c r="D40" s="115" t="str">
        <f t="shared" ref="D40:D71" si="4">IF(B40="","",IF(VLOOKUP(B40,名簿,4,FALSE)="","",VLOOKUP(B40,名簿,4,FALSE)))</f>
        <v/>
      </c>
      <c r="E40" s="247"/>
      <c r="F40" s="248"/>
      <c r="G40" s="249"/>
      <c r="H40" s="248"/>
      <c r="I40" s="249"/>
      <c r="J40" s="250"/>
      <c r="L40" s="84">
        <v>33</v>
      </c>
      <c r="M40" s="256"/>
      <c r="N40" s="85" t="str">
        <f t="shared" ref="N40:N71" si="5">IF(M40="","",VLOOKUP(M40,名簿,2,FALSE))</f>
        <v/>
      </c>
      <c r="O40" s="118" t="str">
        <f t="shared" ref="O40:O71" si="6">IF(M40="","",IF(VLOOKUP(M40,名簿,4,FALSE)="","",VLOOKUP(M40,名簿,4,FALSE)))</f>
        <v/>
      </c>
      <c r="P40" s="262"/>
      <c r="Q40" s="263"/>
      <c r="R40" s="264"/>
      <c r="S40" s="263"/>
      <c r="T40" s="264"/>
      <c r="U40" s="265"/>
    </row>
    <row r="41" spans="1:21" ht="15.95" customHeight="1">
      <c r="A41" s="67">
        <v>34</v>
      </c>
      <c r="B41" s="241"/>
      <c r="C41" s="79" t="str">
        <f t="shared" si="0"/>
        <v/>
      </c>
      <c r="D41" s="115" t="str">
        <f t="shared" si="4"/>
        <v/>
      </c>
      <c r="E41" s="247"/>
      <c r="F41" s="248"/>
      <c r="G41" s="249"/>
      <c r="H41" s="248"/>
      <c r="I41" s="249"/>
      <c r="J41" s="250"/>
      <c r="L41" s="84">
        <v>34</v>
      </c>
      <c r="M41" s="256"/>
      <c r="N41" s="85" t="str">
        <f t="shared" si="5"/>
        <v/>
      </c>
      <c r="O41" s="118" t="str">
        <f t="shared" si="6"/>
        <v/>
      </c>
      <c r="P41" s="262"/>
      <c r="Q41" s="263"/>
      <c r="R41" s="264"/>
      <c r="S41" s="263"/>
      <c r="T41" s="264"/>
      <c r="U41" s="265"/>
    </row>
    <row r="42" spans="1:21" ht="15.95" customHeight="1">
      <c r="A42" s="67">
        <v>35</v>
      </c>
      <c r="B42" s="241"/>
      <c r="C42" s="79" t="str">
        <f t="shared" si="0"/>
        <v/>
      </c>
      <c r="D42" s="115" t="str">
        <f t="shared" si="4"/>
        <v/>
      </c>
      <c r="E42" s="247"/>
      <c r="F42" s="248"/>
      <c r="G42" s="249"/>
      <c r="H42" s="248"/>
      <c r="I42" s="249"/>
      <c r="J42" s="250"/>
      <c r="L42" s="84">
        <v>35</v>
      </c>
      <c r="M42" s="256"/>
      <c r="N42" s="85" t="str">
        <f t="shared" si="5"/>
        <v/>
      </c>
      <c r="O42" s="118" t="str">
        <f t="shared" si="6"/>
        <v/>
      </c>
      <c r="P42" s="262"/>
      <c r="Q42" s="263"/>
      <c r="R42" s="264"/>
      <c r="S42" s="263"/>
      <c r="T42" s="264"/>
      <c r="U42" s="265"/>
    </row>
    <row r="43" spans="1:21" ht="15.95" customHeight="1">
      <c r="A43" s="67">
        <v>36</v>
      </c>
      <c r="B43" s="241"/>
      <c r="C43" s="79" t="str">
        <f t="shared" si="0"/>
        <v/>
      </c>
      <c r="D43" s="115" t="str">
        <f t="shared" si="4"/>
        <v/>
      </c>
      <c r="E43" s="247"/>
      <c r="F43" s="248"/>
      <c r="G43" s="249"/>
      <c r="H43" s="248"/>
      <c r="I43" s="249"/>
      <c r="J43" s="250"/>
      <c r="L43" s="84">
        <v>36</v>
      </c>
      <c r="M43" s="256"/>
      <c r="N43" s="85" t="str">
        <f t="shared" si="5"/>
        <v/>
      </c>
      <c r="O43" s="118" t="str">
        <f t="shared" si="6"/>
        <v/>
      </c>
      <c r="P43" s="262"/>
      <c r="Q43" s="263"/>
      <c r="R43" s="264"/>
      <c r="S43" s="263"/>
      <c r="T43" s="264"/>
      <c r="U43" s="265"/>
    </row>
    <row r="44" spans="1:21" ht="15.95" customHeight="1">
      <c r="A44" s="67">
        <v>37</v>
      </c>
      <c r="B44" s="241"/>
      <c r="C44" s="79" t="str">
        <f t="shared" si="0"/>
        <v/>
      </c>
      <c r="D44" s="115" t="str">
        <f t="shared" si="4"/>
        <v/>
      </c>
      <c r="E44" s="247"/>
      <c r="F44" s="248"/>
      <c r="G44" s="249"/>
      <c r="H44" s="248"/>
      <c r="I44" s="249"/>
      <c r="J44" s="250"/>
      <c r="L44" s="84">
        <v>37</v>
      </c>
      <c r="M44" s="256"/>
      <c r="N44" s="85" t="str">
        <f t="shared" si="5"/>
        <v/>
      </c>
      <c r="O44" s="118" t="str">
        <f t="shared" si="6"/>
        <v/>
      </c>
      <c r="P44" s="262"/>
      <c r="Q44" s="263"/>
      <c r="R44" s="264"/>
      <c r="S44" s="263"/>
      <c r="T44" s="264"/>
      <c r="U44" s="265"/>
    </row>
    <row r="45" spans="1:21" ht="15.95" customHeight="1">
      <c r="A45" s="67">
        <v>38</v>
      </c>
      <c r="B45" s="241"/>
      <c r="C45" s="79" t="str">
        <f t="shared" si="0"/>
        <v/>
      </c>
      <c r="D45" s="115" t="str">
        <f t="shared" si="4"/>
        <v/>
      </c>
      <c r="E45" s="247"/>
      <c r="F45" s="248"/>
      <c r="G45" s="249"/>
      <c r="H45" s="248"/>
      <c r="I45" s="249"/>
      <c r="J45" s="250"/>
      <c r="L45" s="84">
        <v>38</v>
      </c>
      <c r="M45" s="256"/>
      <c r="N45" s="85" t="str">
        <f t="shared" si="5"/>
        <v/>
      </c>
      <c r="O45" s="118" t="str">
        <f t="shared" si="6"/>
        <v/>
      </c>
      <c r="P45" s="262"/>
      <c r="Q45" s="263"/>
      <c r="R45" s="264"/>
      <c r="S45" s="263"/>
      <c r="T45" s="264"/>
      <c r="U45" s="265"/>
    </row>
    <row r="46" spans="1:21" ht="15.95" customHeight="1">
      <c r="A46" s="67">
        <v>39</v>
      </c>
      <c r="B46" s="241"/>
      <c r="C46" s="79" t="str">
        <f t="shared" si="0"/>
        <v/>
      </c>
      <c r="D46" s="115" t="str">
        <f t="shared" si="4"/>
        <v/>
      </c>
      <c r="E46" s="247"/>
      <c r="F46" s="248"/>
      <c r="G46" s="249"/>
      <c r="H46" s="248"/>
      <c r="I46" s="249"/>
      <c r="J46" s="250"/>
      <c r="L46" s="84">
        <v>39</v>
      </c>
      <c r="M46" s="256"/>
      <c r="N46" s="85" t="str">
        <f t="shared" si="5"/>
        <v/>
      </c>
      <c r="O46" s="118" t="str">
        <f t="shared" si="6"/>
        <v/>
      </c>
      <c r="P46" s="262"/>
      <c r="Q46" s="263"/>
      <c r="R46" s="264"/>
      <c r="S46" s="263"/>
      <c r="T46" s="264"/>
      <c r="U46" s="265"/>
    </row>
    <row r="47" spans="1:21" ht="15.95" customHeight="1">
      <c r="A47" s="67">
        <v>40</v>
      </c>
      <c r="B47" s="241"/>
      <c r="C47" s="79" t="str">
        <f t="shared" si="0"/>
        <v/>
      </c>
      <c r="D47" s="115" t="str">
        <f t="shared" si="4"/>
        <v/>
      </c>
      <c r="E47" s="247"/>
      <c r="F47" s="248"/>
      <c r="G47" s="249"/>
      <c r="H47" s="248"/>
      <c r="I47" s="249"/>
      <c r="J47" s="250"/>
      <c r="L47" s="84">
        <v>40</v>
      </c>
      <c r="M47" s="256"/>
      <c r="N47" s="85" t="str">
        <f t="shared" si="5"/>
        <v/>
      </c>
      <c r="O47" s="118" t="str">
        <f t="shared" si="6"/>
        <v/>
      </c>
      <c r="P47" s="262"/>
      <c r="Q47" s="263"/>
      <c r="R47" s="264"/>
      <c r="S47" s="263"/>
      <c r="T47" s="264"/>
      <c r="U47" s="265"/>
    </row>
    <row r="48" spans="1:21" ht="15.95" customHeight="1">
      <c r="A48" s="67">
        <v>41</v>
      </c>
      <c r="B48" s="241"/>
      <c r="C48" s="79" t="str">
        <f t="shared" si="0"/>
        <v/>
      </c>
      <c r="D48" s="115" t="str">
        <f t="shared" si="4"/>
        <v/>
      </c>
      <c r="E48" s="247"/>
      <c r="F48" s="248"/>
      <c r="G48" s="249"/>
      <c r="H48" s="248"/>
      <c r="I48" s="249"/>
      <c r="J48" s="250"/>
      <c r="L48" s="84">
        <v>41</v>
      </c>
      <c r="M48" s="256"/>
      <c r="N48" s="85" t="str">
        <f t="shared" si="5"/>
        <v/>
      </c>
      <c r="O48" s="118" t="str">
        <f t="shared" si="6"/>
        <v/>
      </c>
      <c r="P48" s="262"/>
      <c r="Q48" s="263"/>
      <c r="R48" s="264"/>
      <c r="S48" s="263"/>
      <c r="T48" s="264"/>
      <c r="U48" s="265"/>
    </row>
    <row r="49" spans="1:21" ht="15.95" customHeight="1">
      <c r="A49" s="67">
        <v>42</v>
      </c>
      <c r="B49" s="241"/>
      <c r="C49" s="79" t="str">
        <f t="shared" si="0"/>
        <v/>
      </c>
      <c r="D49" s="115" t="str">
        <f t="shared" si="4"/>
        <v/>
      </c>
      <c r="E49" s="247"/>
      <c r="F49" s="248"/>
      <c r="G49" s="249"/>
      <c r="H49" s="248"/>
      <c r="I49" s="249"/>
      <c r="J49" s="250"/>
      <c r="L49" s="84">
        <v>42</v>
      </c>
      <c r="M49" s="256"/>
      <c r="N49" s="85" t="str">
        <f t="shared" si="5"/>
        <v/>
      </c>
      <c r="O49" s="118" t="str">
        <f t="shared" si="6"/>
        <v/>
      </c>
      <c r="P49" s="262"/>
      <c r="Q49" s="263"/>
      <c r="R49" s="264"/>
      <c r="S49" s="263"/>
      <c r="T49" s="264"/>
      <c r="U49" s="265"/>
    </row>
    <row r="50" spans="1:21" ht="15.95" customHeight="1">
      <c r="A50" s="67">
        <v>43</v>
      </c>
      <c r="B50" s="241"/>
      <c r="C50" s="79" t="str">
        <f t="shared" si="0"/>
        <v/>
      </c>
      <c r="D50" s="115" t="str">
        <f t="shared" si="4"/>
        <v/>
      </c>
      <c r="E50" s="247"/>
      <c r="F50" s="248"/>
      <c r="G50" s="249"/>
      <c r="H50" s="248"/>
      <c r="I50" s="249"/>
      <c r="J50" s="250"/>
      <c r="L50" s="84">
        <v>43</v>
      </c>
      <c r="M50" s="256"/>
      <c r="N50" s="85" t="str">
        <f t="shared" si="5"/>
        <v/>
      </c>
      <c r="O50" s="118" t="str">
        <f t="shared" si="6"/>
        <v/>
      </c>
      <c r="P50" s="262"/>
      <c r="Q50" s="263"/>
      <c r="R50" s="264"/>
      <c r="S50" s="263"/>
      <c r="T50" s="264"/>
      <c r="U50" s="265"/>
    </row>
    <row r="51" spans="1:21" ht="15.95" customHeight="1">
      <c r="A51" s="67">
        <v>44</v>
      </c>
      <c r="B51" s="241"/>
      <c r="C51" s="79" t="str">
        <f t="shared" si="0"/>
        <v/>
      </c>
      <c r="D51" s="115" t="str">
        <f t="shared" si="4"/>
        <v/>
      </c>
      <c r="E51" s="247"/>
      <c r="F51" s="248"/>
      <c r="G51" s="249"/>
      <c r="H51" s="248"/>
      <c r="I51" s="249"/>
      <c r="J51" s="250"/>
      <c r="L51" s="84">
        <v>44</v>
      </c>
      <c r="M51" s="256"/>
      <c r="N51" s="85" t="str">
        <f t="shared" si="5"/>
        <v/>
      </c>
      <c r="O51" s="118" t="str">
        <f t="shared" si="6"/>
        <v/>
      </c>
      <c r="P51" s="262"/>
      <c r="Q51" s="263"/>
      <c r="R51" s="264"/>
      <c r="S51" s="263"/>
      <c r="T51" s="264"/>
      <c r="U51" s="265"/>
    </row>
    <row r="52" spans="1:21" ht="15.95" customHeight="1">
      <c r="A52" s="67">
        <v>45</v>
      </c>
      <c r="B52" s="241"/>
      <c r="C52" s="79" t="str">
        <f t="shared" si="0"/>
        <v/>
      </c>
      <c r="D52" s="115" t="str">
        <f t="shared" si="4"/>
        <v/>
      </c>
      <c r="E52" s="247"/>
      <c r="F52" s="248"/>
      <c r="G52" s="249"/>
      <c r="H52" s="248"/>
      <c r="I52" s="249"/>
      <c r="J52" s="250"/>
      <c r="L52" s="84">
        <v>45</v>
      </c>
      <c r="M52" s="256"/>
      <c r="N52" s="85" t="str">
        <f t="shared" si="5"/>
        <v/>
      </c>
      <c r="O52" s="118" t="str">
        <f t="shared" si="6"/>
        <v/>
      </c>
      <c r="P52" s="262"/>
      <c r="Q52" s="263"/>
      <c r="R52" s="264"/>
      <c r="S52" s="263"/>
      <c r="T52" s="264"/>
      <c r="U52" s="265"/>
    </row>
    <row r="53" spans="1:21" ht="15.95" customHeight="1">
      <c r="A53" s="67">
        <v>46</v>
      </c>
      <c r="B53" s="241"/>
      <c r="C53" s="79" t="str">
        <f t="shared" si="0"/>
        <v/>
      </c>
      <c r="D53" s="115" t="str">
        <f t="shared" si="4"/>
        <v/>
      </c>
      <c r="E53" s="247"/>
      <c r="F53" s="248"/>
      <c r="G53" s="249"/>
      <c r="H53" s="248"/>
      <c r="I53" s="249"/>
      <c r="J53" s="250"/>
      <c r="L53" s="84">
        <v>46</v>
      </c>
      <c r="M53" s="256"/>
      <c r="N53" s="85" t="str">
        <f t="shared" si="5"/>
        <v/>
      </c>
      <c r="O53" s="118" t="str">
        <f t="shared" si="6"/>
        <v/>
      </c>
      <c r="P53" s="262"/>
      <c r="Q53" s="263"/>
      <c r="R53" s="264"/>
      <c r="S53" s="263"/>
      <c r="T53" s="264"/>
      <c r="U53" s="265"/>
    </row>
    <row r="54" spans="1:21" ht="15.95" customHeight="1">
      <c r="A54" s="67">
        <v>47</v>
      </c>
      <c r="B54" s="241"/>
      <c r="C54" s="79" t="str">
        <f t="shared" si="0"/>
        <v/>
      </c>
      <c r="D54" s="115" t="str">
        <f t="shared" si="4"/>
        <v/>
      </c>
      <c r="E54" s="247"/>
      <c r="F54" s="248"/>
      <c r="G54" s="249"/>
      <c r="H54" s="248"/>
      <c r="I54" s="249"/>
      <c r="J54" s="250"/>
      <c r="L54" s="84">
        <v>47</v>
      </c>
      <c r="M54" s="256"/>
      <c r="N54" s="85" t="str">
        <f t="shared" si="5"/>
        <v/>
      </c>
      <c r="O54" s="118" t="str">
        <f t="shared" si="6"/>
        <v/>
      </c>
      <c r="P54" s="262"/>
      <c r="Q54" s="263"/>
      <c r="R54" s="264"/>
      <c r="S54" s="263"/>
      <c r="T54" s="264"/>
      <c r="U54" s="265"/>
    </row>
    <row r="55" spans="1:21" ht="15.95" customHeight="1">
      <c r="A55" s="67">
        <v>48</v>
      </c>
      <c r="B55" s="241"/>
      <c r="C55" s="79" t="str">
        <f t="shared" si="0"/>
        <v/>
      </c>
      <c r="D55" s="115" t="str">
        <f t="shared" si="4"/>
        <v/>
      </c>
      <c r="E55" s="247"/>
      <c r="F55" s="248"/>
      <c r="G55" s="249"/>
      <c r="H55" s="248"/>
      <c r="I55" s="249"/>
      <c r="J55" s="250"/>
      <c r="L55" s="84">
        <v>48</v>
      </c>
      <c r="M55" s="256"/>
      <c r="N55" s="85" t="str">
        <f t="shared" si="5"/>
        <v/>
      </c>
      <c r="O55" s="118" t="str">
        <f t="shared" si="6"/>
        <v/>
      </c>
      <c r="P55" s="262"/>
      <c r="Q55" s="263"/>
      <c r="R55" s="264"/>
      <c r="S55" s="263"/>
      <c r="T55" s="264"/>
      <c r="U55" s="265"/>
    </row>
    <row r="56" spans="1:21" ht="15.95" customHeight="1">
      <c r="A56" s="67">
        <v>49</v>
      </c>
      <c r="B56" s="241"/>
      <c r="C56" s="79" t="str">
        <f t="shared" si="0"/>
        <v/>
      </c>
      <c r="D56" s="115" t="str">
        <f t="shared" si="4"/>
        <v/>
      </c>
      <c r="E56" s="247"/>
      <c r="F56" s="248"/>
      <c r="G56" s="249"/>
      <c r="H56" s="248"/>
      <c r="I56" s="249"/>
      <c r="J56" s="250"/>
      <c r="L56" s="84">
        <v>49</v>
      </c>
      <c r="M56" s="256"/>
      <c r="N56" s="85" t="str">
        <f t="shared" si="5"/>
        <v/>
      </c>
      <c r="O56" s="118" t="str">
        <f t="shared" si="6"/>
        <v/>
      </c>
      <c r="P56" s="262"/>
      <c r="Q56" s="263"/>
      <c r="R56" s="264"/>
      <c r="S56" s="263"/>
      <c r="T56" s="264"/>
      <c r="U56" s="265"/>
    </row>
    <row r="57" spans="1:21" ht="15.95" customHeight="1">
      <c r="A57" s="67">
        <v>50</v>
      </c>
      <c r="B57" s="241"/>
      <c r="C57" s="79" t="str">
        <f t="shared" si="0"/>
        <v/>
      </c>
      <c r="D57" s="115" t="str">
        <f t="shared" si="4"/>
        <v/>
      </c>
      <c r="E57" s="247"/>
      <c r="F57" s="248"/>
      <c r="G57" s="249"/>
      <c r="H57" s="248"/>
      <c r="I57" s="249"/>
      <c r="J57" s="250"/>
      <c r="L57" s="84">
        <v>50</v>
      </c>
      <c r="M57" s="256"/>
      <c r="N57" s="85" t="str">
        <f t="shared" si="5"/>
        <v/>
      </c>
      <c r="O57" s="118" t="str">
        <f t="shared" si="6"/>
        <v/>
      </c>
      <c r="P57" s="262"/>
      <c r="Q57" s="263"/>
      <c r="R57" s="264"/>
      <c r="S57" s="263"/>
      <c r="T57" s="264"/>
      <c r="U57" s="265"/>
    </row>
    <row r="58" spans="1:21" ht="15.95" customHeight="1">
      <c r="A58" s="67">
        <v>51</v>
      </c>
      <c r="B58" s="241"/>
      <c r="C58" s="79" t="str">
        <f t="shared" si="0"/>
        <v/>
      </c>
      <c r="D58" s="115" t="str">
        <f t="shared" si="4"/>
        <v/>
      </c>
      <c r="E58" s="247"/>
      <c r="F58" s="248"/>
      <c r="G58" s="249"/>
      <c r="H58" s="248"/>
      <c r="I58" s="249"/>
      <c r="J58" s="250"/>
      <c r="L58" s="84">
        <v>51</v>
      </c>
      <c r="M58" s="256"/>
      <c r="N58" s="85" t="str">
        <f t="shared" si="5"/>
        <v/>
      </c>
      <c r="O58" s="118" t="str">
        <f t="shared" si="6"/>
        <v/>
      </c>
      <c r="P58" s="262"/>
      <c r="Q58" s="263"/>
      <c r="R58" s="264"/>
      <c r="S58" s="263"/>
      <c r="T58" s="264"/>
      <c r="U58" s="265"/>
    </row>
    <row r="59" spans="1:21" ht="15.95" customHeight="1">
      <c r="A59" s="67">
        <v>52</v>
      </c>
      <c r="B59" s="241"/>
      <c r="C59" s="79" t="str">
        <f t="shared" si="0"/>
        <v/>
      </c>
      <c r="D59" s="115" t="str">
        <f t="shared" si="4"/>
        <v/>
      </c>
      <c r="E59" s="247"/>
      <c r="F59" s="248"/>
      <c r="G59" s="249"/>
      <c r="H59" s="248"/>
      <c r="I59" s="249"/>
      <c r="J59" s="250"/>
      <c r="L59" s="84">
        <v>52</v>
      </c>
      <c r="M59" s="256"/>
      <c r="N59" s="85" t="str">
        <f t="shared" si="5"/>
        <v/>
      </c>
      <c r="O59" s="118" t="str">
        <f t="shared" si="6"/>
        <v/>
      </c>
      <c r="P59" s="262"/>
      <c r="Q59" s="263"/>
      <c r="R59" s="264"/>
      <c r="S59" s="263"/>
      <c r="T59" s="264"/>
      <c r="U59" s="265"/>
    </row>
    <row r="60" spans="1:21" ht="15.95" customHeight="1">
      <c r="A60" s="67">
        <v>53</v>
      </c>
      <c r="B60" s="241"/>
      <c r="C60" s="79" t="str">
        <f t="shared" si="0"/>
        <v/>
      </c>
      <c r="D60" s="115" t="str">
        <f t="shared" si="4"/>
        <v/>
      </c>
      <c r="E60" s="247"/>
      <c r="F60" s="248"/>
      <c r="G60" s="249"/>
      <c r="H60" s="248"/>
      <c r="I60" s="249"/>
      <c r="J60" s="250"/>
      <c r="L60" s="84">
        <v>53</v>
      </c>
      <c r="M60" s="256"/>
      <c r="N60" s="85" t="str">
        <f t="shared" si="5"/>
        <v/>
      </c>
      <c r="O60" s="118" t="str">
        <f t="shared" si="6"/>
        <v/>
      </c>
      <c r="P60" s="262"/>
      <c r="Q60" s="263"/>
      <c r="R60" s="264"/>
      <c r="S60" s="263"/>
      <c r="T60" s="264"/>
      <c r="U60" s="265"/>
    </row>
    <row r="61" spans="1:21" ht="15.95" customHeight="1">
      <c r="A61" s="67">
        <v>54</v>
      </c>
      <c r="B61" s="241"/>
      <c r="C61" s="79" t="str">
        <f t="shared" si="0"/>
        <v/>
      </c>
      <c r="D61" s="115" t="str">
        <f t="shared" si="4"/>
        <v/>
      </c>
      <c r="E61" s="247"/>
      <c r="F61" s="248"/>
      <c r="G61" s="249"/>
      <c r="H61" s="248"/>
      <c r="I61" s="249"/>
      <c r="J61" s="250"/>
      <c r="L61" s="84">
        <v>54</v>
      </c>
      <c r="M61" s="256"/>
      <c r="N61" s="85" t="str">
        <f t="shared" si="5"/>
        <v/>
      </c>
      <c r="O61" s="118" t="str">
        <f t="shared" si="6"/>
        <v/>
      </c>
      <c r="P61" s="262"/>
      <c r="Q61" s="263"/>
      <c r="R61" s="264"/>
      <c r="S61" s="263"/>
      <c r="T61" s="264"/>
      <c r="U61" s="265"/>
    </row>
    <row r="62" spans="1:21" ht="15.95" customHeight="1">
      <c r="A62" s="67">
        <v>55</v>
      </c>
      <c r="B62" s="241"/>
      <c r="C62" s="79" t="str">
        <f t="shared" si="0"/>
        <v/>
      </c>
      <c r="D62" s="115" t="str">
        <f t="shared" si="4"/>
        <v/>
      </c>
      <c r="E62" s="247"/>
      <c r="F62" s="248"/>
      <c r="G62" s="249"/>
      <c r="H62" s="248"/>
      <c r="I62" s="249"/>
      <c r="J62" s="250"/>
      <c r="L62" s="84">
        <v>55</v>
      </c>
      <c r="M62" s="256"/>
      <c r="N62" s="85" t="str">
        <f t="shared" si="5"/>
        <v/>
      </c>
      <c r="O62" s="118" t="str">
        <f t="shared" si="6"/>
        <v/>
      </c>
      <c r="P62" s="262"/>
      <c r="Q62" s="263"/>
      <c r="R62" s="264"/>
      <c r="S62" s="263"/>
      <c r="T62" s="264"/>
      <c r="U62" s="265"/>
    </row>
    <row r="63" spans="1:21" ht="15.95" customHeight="1">
      <c r="A63" s="67">
        <v>56</v>
      </c>
      <c r="B63" s="241"/>
      <c r="C63" s="79" t="str">
        <f t="shared" si="0"/>
        <v/>
      </c>
      <c r="D63" s="115" t="str">
        <f t="shared" si="4"/>
        <v/>
      </c>
      <c r="E63" s="247"/>
      <c r="F63" s="248"/>
      <c r="G63" s="249"/>
      <c r="H63" s="248"/>
      <c r="I63" s="249"/>
      <c r="J63" s="250"/>
      <c r="L63" s="84">
        <v>56</v>
      </c>
      <c r="M63" s="256"/>
      <c r="N63" s="85" t="str">
        <f t="shared" si="5"/>
        <v/>
      </c>
      <c r="O63" s="118" t="str">
        <f t="shared" si="6"/>
        <v/>
      </c>
      <c r="P63" s="262"/>
      <c r="Q63" s="263"/>
      <c r="R63" s="264"/>
      <c r="S63" s="263"/>
      <c r="T63" s="264"/>
      <c r="U63" s="265"/>
    </row>
    <row r="64" spans="1:21" ht="15.95" customHeight="1">
      <c r="A64" s="67">
        <v>57</v>
      </c>
      <c r="B64" s="241"/>
      <c r="C64" s="79" t="str">
        <f t="shared" si="0"/>
        <v/>
      </c>
      <c r="D64" s="115" t="str">
        <f t="shared" si="4"/>
        <v/>
      </c>
      <c r="E64" s="247"/>
      <c r="F64" s="248"/>
      <c r="G64" s="249"/>
      <c r="H64" s="248"/>
      <c r="I64" s="249"/>
      <c r="J64" s="250"/>
      <c r="L64" s="84">
        <v>57</v>
      </c>
      <c r="M64" s="256"/>
      <c r="N64" s="85" t="str">
        <f t="shared" si="5"/>
        <v/>
      </c>
      <c r="O64" s="118" t="str">
        <f t="shared" si="6"/>
        <v/>
      </c>
      <c r="P64" s="262"/>
      <c r="Q64" s="263"/>
      <c r="R64" s="264"/>
      <c r="S64" s="263"/>
      <c r="T64" s="264"/>
      <c r="U64" s="265"/>
    </row>
    <row r="65" spans="1:21" ht="15.95" customHeight="1">
      <c r="A65" s="67">
        <v>58</v>
      </c>
      <c r="B65" s="241"/>
      <c r="C65" s="79" t="str">
        <f t="shared" si="0"/>
        <v/>
      </c>
      <c r="D65" s="115" t="str">
        <f t="shared" si="4"/>
        <v/>
      </c>
      <c r="E65" s="247"/>
      <c r="F65" s="248"/>
      <c r="G65" s="249"/>
      <c r="H65" s="248"/>
      <c r="I65" s="249"/>
      <c r="J65" s="250"/>
      <c r="L65" s="84">
        <v>58</v>
      </c>
      <c r="M65" s="256"/>
      <c r="N65" s="85" t="str">
        <f t="shared" si="5"/>
        <v/>
      </c>
      <c r="O65" s="118" t="str">
        <f t="shared" si="6"/>
        <v/>
      </c>
      <c r="P65" s="262"/>
      <c r="Q65" s="263"/>
      <c r="R65" s="264"/>
      <c r="S65" s="263"/>
      <c r="T65" s="264"/>
      <c r="U65" s="265"/>
    </row>
    <row r="66" spans="1:21" ht="15.95" customHeight="1">
      <c r="A66" s="67">
        <v>59</v>
      </c>
      <c r="B66" s="241"/>
      <c r="C66" s="79" t="str">
        <f t="shared" si="0"/>
        <v/>
      </c>
      <c r="D66" s="115" t="str">
        <f t="shared" si="4"/>
        <v/>
      </c>
      <c r="E66" s="247"/>
      <c r="F66" s="248"/>
      <c r="G66" s="249"/>
      <c r="H66" s="248"/>
      <c r="I66" s="249"/>
      <c r="J66" s="250"/>
      <c r="L66" s="84">
        <v>59</v>
      </c>
      <c r="M66" s="256"/>
      <c r="N66" s="85" t="str">
        <f t="shared" si="5"/>
        <v/>
      </c>
      <c r="O66" s="118" t="str">
        <f t="shared" si="6"/>
        <v/>
      </c>
      <c r="P66" s="262"/>
      <c r="Q66" s="263"/>
      <c r="R66" s="264"/>
      <c r="S66" s="263"/>
      <c r="T66" s="264"/>
      <c r="U66" s="265"/>
    </row>
    <row r="67" spans="1:21" ht="15.95" customHeight="1">
      <c r="A67" s="67">
        <v>60</v>
      </c>
      <c r="B67" s="241"/>
      <c r="C67" s="79" t="str">
        <f t="shared" si="0"/>
        <v/>
      </c>
      <c r="D67" s="115" t="str">
        <f t="shared" si="4"/>
        <v/>
      </c>
      <c r="E67" s="247"/>
      <c r="F67" s="248"/>
      <c r="G67" s="249"/>
      <c r="H67" s="248"/>
      <c r="I67" s="249"/>
      <c r="J67" s="250"/>
      <c r="L67" s="84">
        <v>60</v>
      </c>
      <c r="M67" s="256"/>
      <c r="N67" s="85" t="str">
        <f t="shared" si="5"/>
        <v/>
      </c>
      <c r="O67" s="118" t="str">
        <f t="shared" si="6"/>
        <v/>
      </c>
      <c r="P67" s="262"/>
      <c r="Q67" s="263"/>
      <c r="R67" s="264"/>
      <c r="S67" s="263"/>
      <c r="T67" s="264"/>
      <c r="U67" s="265"/>
    </row>
    <row r="68" spans="1:21" ht="15.95" customHeight="1">
      <c r="A68" s="67">
        <v>61</v>
      </c>
      <c r="B68" s="241"/>
      <c r="C68" s="79" t="str">
        <f t="shared" si="0"/>
        <v/>
      </c>
      <c r="D68" s="115" t="str">
        <f t="shared" si="4"/>
        <v/>
      </c>
      <c r="E68" s="247"/>
      <c r="F68" s="248"/>
      <c r="G68" s="249"/>
      <c r="H68" s="248"/>
      <c r="I68" s="249"/>
      <c r="J68" s="250"/>
      <c r="L68" s="84">
        <v>61</v>
      </c>
      <c r="M68" s="256"/>
      <c r="N68" s="85" t="str">
        <f t="shared" si="5"/>
        <v/>
      </c>
      <c r="O68" s="118" t="str">
        <f t="shared" si="6"/>
        <v/>
      </c>
      <c r="P68" s="262"/>
      <c r="Q68" s="263"/>
      <c r="R68" s="264"/>
      <c r="S68" s="263"/>
      <c r="T68" s="264"/>
      <c r="U68" s="265"/>
    </row>
    <row r="69" spans="1:21" ht="15.95" customHeight="1">
      <c r="A69" s="67">
        <v>62</v>
      </c>
      <c r="B69" s="241"/>
      <c r="C69" s="79" t="str">
        <f t="shared" si="0"/>
        <v/>
      </c>
      <c r="D69" s="115" t="str">
        <f t="shared" si="4"/>
        <v/>
      </c>
      <c r="E69" s="247"/>
      <c r="F69" s="248"/>
      <c r="G69" s="249"/>
      <c r="H69" s="248"/>
      <c r="I69" s="249"/>
      <c r="J69" s="250"/>
      <c r="L69" s="84">
        <v>62</v>
      </c>
      <c r="M69" s="256"/>
      <c r="N69" s="85" t="str">
        <f t="shared" si="5"/>
        <v/>
      </c>
      <c r="O69" s="118" t="str">
        <f t="shared" si="6"/>
        <v/>
      </c>
      <c r="P69" s="262"/>
      <c r="Q69" s="263"/>
      <c r="R69" s="264"/>
      <c r="S69" s="263"/>
      <c r="T69" s="264"/>
      <c r="U69" s="265"/>
    </row>
    <row r="70" spans="1:21" ht="15.95" customHeight="1">
      <c r="A70" s="67">
        <v>63</v>
      </c>
      <c r="B70" s="241"/>
      <c r="C70" s="79" t="str">
        <f t="shared" si="0"/>
        <v/>
      </c>
      <c r="D70" s="115" t="str">
        <f t="shared" si="4"/>
        <v/>
      </c>
      <c r="E70" s="247"/>
      <c r="F70" s="248"/>
      <c r="G70" s="249"/>
      <c r="H70" s="248"/>
      <c r="I70" s="249"/>
      <c r="J70" s="250"/>
      <c r="L70" s="84">
        <v>63</v>
      </c>
      <c r="M70" s="256"/>
      <c r="N70" s="85" t="str">
        <f t="shared" si="5"/>
        <v/>
      </c>
      <c r="O70" s="118" t="str">
        <f t="shared" si="6"/>
        <v/>
      </c>
      <c r="P70" s="262"/>
      <c r="Q70" s="263"/>
      <c r="R70" s="264"/>
      <c r="S70" s="263"/>
      <c r="T70" s="264"/>
      <c r="U70" s="265"/>
    </row>
    <row r="71" spans="1:21" ht="15.95" customHeight="1">
      <c r="A71" s="67">
        <v>64</v>
      </c>
      <c r="B71" s="241"/>
      <c r="C71" s="79" t="str">
        <f t="shared" si="0"/>
        <v/>
      </c>
      <c r="D71" s="115" t="str">
        <f t="shared" si="4"/>
        <v/>
      </c>
      <c r="E71" s="247"/>
      <c r="F71" s="248"/>
      <c r="G71" s="249"/>
      <c r="H71" s="248"/>
      <c r="I71" s="249"/>
      <c r="J71" s="250"/>
      <c r="L71" s="84">
        <v>64</v>
      </c>
      <c r="M71" s="256"/>
      <c r="N71" s="85" t="str">
        <f t="shared" si="5"/>
        <v/>
      </c>
      <c r="O71" s="118" t="str">
        <f t="shared" si="6"/>
        <v/>
      </c>
      <c r="P71" s="262"/>
      <c r="Q71" s="263"/>
      <c r="R71" s="264"/>
      <c r="S71" s="263"/>
      <c r="T71" s="264"/>
      <c r="U71" s="265"/>
    </row>
    <row r="72" spans="1:21" ht="15.95" customHeight="1">
      <c r="A72" s="67">
        <v>65</v>
      </c>
      <c r="B72" s="241"/>
      <c r="C72" s="79" t="str">
        <f t="shared" ref="C72:C87" si="7">IF(B72="","",VLOOKUP(B72,名簿,2,FALSE))</f>
        <v/>
      </c>
      <c r="D72" s="115" t="str">
        <f t="shared" ref="D72:D87" si="8">IF(B72="","",IF(VLOOKUP(B72,名簿,4,FALSE)="","",VLOOKUP(B72,名簿,4,FALSE)))</f>
        <v/>
      </c>
      <c r="E72" s="247"/>
      <c r="F72" s="248"/>
      <c r="G72" s="249"/>
      <c r="H72" s="248"/>
      <c r="I72" s="249"/>
      <c r="J72" s="250"/>
      <c r="L72" s="84">
        <v>65</v>
      </c>
      <c r="M72" s="256"/>
      <c r="N72" s="85" t="str">
        <f t="shared" ref="N72:N87" si="9">IF(M72="","",VLOOKUP(M72,名簿,2,FALSE))</f>
        <v/>
      </c>
      <c r="O72" s="118" t="str">
        <f t="shared" ref="O72:O87" si="10">IF(M72="","",IF(VLOOKUP(M72,名簿,4,FALSE)="","",VLOOKUP(M72,名簿,4,FALSE)))</f>
        <v/>
      </c>
      <c r="P72" s="262"/>
      <c r="Q72" s="263"/>
      <c r="R72" s="264"/>
      <c r="S72" s="263"/>
      <c r="T72" s="264"/>
      <c r="U72" s="265"/>
    </row>
    <row r="73" spans="1:21" ht="15.95" customHeight="1">
      <c r="A73" s="67">
        <v>66</v>
      </c>
      <c r="B73" s="241"/>
      <c r="C73" s="79" t="str">
        <f t="shared" si="7"/>
        <v/>
      </c>
      <c r="D73" s="115" t="str">
        <f t="shared" si="8"/>
        <v/>
      </c>
      <c r="E73" s="247"/>
      <c r="F73" s="248"/>
      <c r="G73" s="249"/>
      <c r="H73" s="248"/>
      <c r="I73" s="249"/>
      <c r="J73" s="250"/>
      <c r="L73" s="84">
        <v>66</v>
      </c>
      <c r="M73" s="256"/>
      <c r="N73" s="85" t="str">
        <f t="shared" si="9"/>
        <v/>
      </c>
      <c r="O73" s="118" t="str">
        <f t="shared" si="10"/>
        <v/>
      </c>
      <c r="P73" s="262"/>
      <c r="Q73" s="263"/>
      <c r="R73" s="264"/>
      <c r="S73" s="263"/>
      <c r="T73" s="264"/>
      <c r="U73" s="265"/>
    </row>
    <row r="74" spans="1:21" ht="15.95" customHeight="1">
      <c r="A74" s="67">
        <v>67</v>
      </c>
      <c r="B74" s="241"/>
      <c r="C74" s="79" t="str">
        <f t="shared" si="7"/>
        <v/>
      </c>
      <c r="D74" s="115" t="str">
        <f t="shared" si="8"/>
        <v/>
      </c>
      <c r="E74" s="247"/>
      <c r="F74" s="248"/>
      <c r="G74" s="249"/>
      <c r="H74" s="248"/>
      <c r="I74" s="249"/>
      <c r="J74" s="250"/>
      <c r="L74" s="84">
        <v>67</v>
      </c>
      <c r="M74" s="256"/>
      <c r="N74" s="85" t="str">
        <f t="shared" si="9"/>
        <v/>
      </c>
      <c r="O74" s="118" t="str">
        <f t="shared" si="10"/>
        <v/>
      </c>
      <c r="P74" s="262"/>
      <c r="Q74" s="263"/>
      <c r="R74" s="264"/>
      <c r="S74" s="263"/>
      <c r="T74" s="264"/>
      <c r="U74" s="265"/>
    </row>
    <row r="75" spans="1:21" ht="15.95" customHeight="1">
      <c r="A75" s="67">
        <v>68</v>
      </c>
      <c r="B75" s="241"/>
      <c r="C75" s="79" t="str">
        <f t="shared" si="7"/>
        <v/>
      </c>
      <c r="D75" s="115" t="str">
        <f t="shared" si="8"/>
        <v/>
      </c>
      <c r="E75" s="247"/>
      <c r="F75" s="248"/>
      <c r="G75" s="249"/>
      <c r="H75" s="248"/>
      <c r="I75" s="249"/>
      <c r="J75" s="250"/>
      <c r="L75" s="84">
        <v>68</v>
      </c>
      <c r="M75" s="256"/>
      <c r="N75" s="85" t="str">
        <f t="shared" si="9"/>
        <v/>
      </c>
      <c r="O75" s="118" t="str">
        <f t="shared" si="10"/>
        <v/>
      </c>
      <c r="P75" s="262"/>
      <c r="Q75" s="263"/>
      <c r="R75" s="264"/>
      <c r="S75" s="263"/>
      <c r="T75" s="264"/>
      <c r="U75" s="265"/>
    </row>
    <row r="76" spans="1:21" ht="15.95" customHeight="1">
      <c r="A76" s="67">
        <v>69</v>
      </c>
      <c r="B76" s="241"/>
      <c r="C76" s="79" t="str">
        <f t="shared" si="7"/>
        <v/>
      </c>
      <c r="D76" s="115" t="str">
        <f t="shared" si="8"/>
        <v/>
      </c>
      <c r="E76" s="247"/>
      <c r="F76" s="248"/>
      <c r="G76" s="249"/>
      <c r="H76" s="248"/>
      <c r="I76" s="249"/>
      <c r="J76" s="250"/>
      <c r="L76" s="84">
        <v>69</v>
      </c>
      <c r="M76" s="256"/>
      <c r="N76" s="85" t="str">
        <f t="shared" si="9"/>
        <v/>
      </c>
      <c r="O76" s="118" t="str">
        <f t="shared" si="10"/>
        <v/>
      </c>
      <c r="P76" s="262"/>
      <c r="Q76" s="263"/>
      <c r="R76" s="264"/>
      <c r="S76" s="263"/>
      <c r="T76" s="264"/>
      <c r="U76" s="265"/>
    </row>
    <row r="77" spans="1:21" ht="15.95" customHeight="1">
      <c r="A77" s="67">
        <v>70</v>
      </c>
      <c r="B77" s="241"/>
      <c r="C77" s="79" t="str">
        <f t="shared" si="7"/>
        <v/>
      </c>
      <c r="D77" s="115" t="str">
        <f t="shared" si="8"/>
        <v/>
      </c>
      <c r="E77" s="247"/>
      <c r="F77" s="248"/>
      <c r="G77" s="249"/>
      <c r="H77" s="248"/>
      <c r="I77" s="249"/>
      <c r="J77" s="250"/>
      <c r="L77" s="84">
        <v>70</v>
      </c>
      <c r="M77" s="256"/>
      <c r="N77" s="85" t="str">
        <f t="shared" si="9"/>
        <v/>
      </c>
      <c r="O77" s="118" t="str">
        <f t="shared" si="10"/>
        <v/>
      </c>
      <c r="P77" s="262"/>
      <c r="Q77" s="263"/>
      <c r="R77" s="264"/>
      <c r="S77" s="263"/>
      <c r="T77" s="264"/>
      <c r="U77" s="265"/>
    </row>
    <row r="78" spans="1:21" ht="15.95" customHeight="1">
      <c r="A78" s="67">
        <v>71</v>
      </c>
      <c r="B78" s="241"/>
      <c r="C78" s="79" t="str">
        <f t="shared" si="7"/>
        <v/>
      </c>
      <c r="D78" s="115" t="str">
        <f t="shared" si="8"/>
        <v/>
      </c>
      <c r="E78" s="247"/>
      <c r="F78" s="248"/>
      <c r="G78" s="249"/>
      <c r="H78" s="248"/>
      <c r="I78" s="249"/>
      <c r="J78" s="250"/>
      <c r="L78" s="84">
        <v>71</v>
      </c>
      <c r="M78" s="256"/>
      <c r="N78" s="85" t="str">
        <f t="shared" si="9"/>
        <v/>
      </c>
      <c r="O78" s="118" t="str">
        <f t="shared" si="10"/>
        <v/>
      </c>
      <c r="P78" s="262"/>
      <c r="Q78" s="263"/>
      <c r="R78" s="264"/>
      <c r="S78" s="263"/>
      <c r="T78" s="264"/>
      <c r="U78" s="265"/>
    </row>
    <row r="79" spans="1:21" ht="15.95" customHeight="1">
      <c r="A79" s="67">
        <v>72</v>
      </c>
      <c r="B79" s="241"/>
      <c r="C79" s="79" t="str">
        <f t="shared" si="7"/>
        <v/>
      </c>
      <c r="D79" s="115" t="str">
        <f t="shared" si="8"/>
        <v/>
      </c>
      <c r="E79" s="247"/>
      <c r="F79" s="248"/>
      <c r="G79" s="249"/>
      <c r="H79" s="248"/>
      <c r="I79" s="249"/>
      <c r="J79" s="250"/>
      <c r="L79" s="84">
        <v>72</v>
      </c>
      <c r="M79" s="256"/>
      <c r="N79" s="85" t="str">
        <f t="shared" si="9"/>
        <v/>
      </c>
      <c r="O79" s="118" t="str">
        <f t="shared" si="10"/>
        <v/>
      </c>
      <c r="P79" s="262"/>
      <c r="Q79" s="263"/>
      <c r="R79" s="264"/>
      <c r="S79" s="263"/>
      <c r="T79" s="264"/>
      <c r="U79" s="265"/>
    </row>
    <row r="80" spans="1:21" ht="15.95" customHeight="1">
      <c r="A80" s="67">
        <v>73</v>
      </c>
      <c r="B80" s="241"/>
      <c r="C80" s="79" t="str">
        <f t="shared" si="7"/>
        <v/>
      </c>
      <c r="D80" s="115" t="str">
        <f t="shared" si="8"/>
        <v/>
      </c>
      <c r="E80" s="247"/>
      <c r="F80" s="248"/>
      <c r="G80" s="249"/>
      <c r="H80" s="248"/>
      <c r="I80" s="249"/>
      <c r="J80" s="250"/>
      <c r="L80" s="84">
        <v>73</v>
      </c>
      <c r="M80" s="256"/>
      <c r="N80" s="85" t="str">
        <f t="shared" si="9"/>
        <v/>
      </c>
      <c r="O80" s="118" t="str">
        <f t="shared" si="10"/>
        <v/>
      </c>
      <c r="P80" s="262"/>
      <c r="Q80" s="263"/>
      <c r="R80" s="264"/>
      <c r="S80" s="263"/>
      <c r="T80" s="264"/>
      <c r="U80" s="265"/>
    </row>
    <row r="81" spans="1:21" ht="15.95" customHeight="1">
      <c r="A81" s="67">
        <v>74</v>
      </c>
      <c r="B81" s="241"/>
      <c r="C81" s="79" t="str">
        <f t="shared" si="7"/>
        <v/>
      </c>
      <c r="D81" s="115" t="str">
        <f t="shared" si="8"/>
        <v/>
      </c>
      <c r="E81" s="247"/>
      <c r="F81" s="248"/>
      <c r="G81" s="249"/>
      <c r="H81" s="248"/>
      <c r="I81" s="249"/>
      <c r="J81" s="250"/>
      <c r="L81" s="84">
        <v>74</v>
      </c>
      <c r="M81" s="256"/>
      <c r="N81" s="85" t="str">
        <f t="shared" si="9"/>
        <v/>
      </c>
      <c r="O81" s="118" t="str">
        <f t="shared" si="10"/>
        <v/>
      </c>
      <c r="P81" s="262"/>
      <c r="Q81" s="263"/>
      <c r="R81" s="264"/>
      <c r="S81" s="263"/>
      <c r="T81" s="264"/>
      <c r="U81" s="265"/>
    </row>
    <row r="82" spans="1:21" ht="15.95" customHeight="1">
      <c r="A82" s="67">
        <v>75</v>
      </c>
      <c r="B82" s="241"/>
      <c r="C82" s="79" t="str">
        <f t="shared" si="7"/>
        <v/>
      </c>
      <c r="D82" s="115" t="str">
        <f t="shared" si="8"/>
        <v/>
      </c>
      <c r="E82" s="247"/>
      <c r="F82" s="248"/>
      <c r="G82" s="249"/>
      <c r="H82" s="248"/>
      <c r="I82" s="249"/>
      <c r="J82" s="250"/>
      <c r="L82" s="84">
        <v>75</v>
      </c>
      <c r="M82" s="256"/>
      <c r="N82" s="85" t="str">
        <f t="shared" si="9"/>
        <v/>
      </c>
      <c r="O82" s="118" t="str">
        <f t="shared" si="10"/>
        <v/>
      </c>
      <c r="P82" s="262"/>
      <c r="Q82" s="263"/>
      <c r="R82" s="264"/>
      <c r="S82" s="263"/>
      <c r="T82" s="264"/>
      <c r="U82" s="265"/>
    </row>
    <row r="83" spans="1:21" ht="15.95" customHeight="1">
      <c r="A83" s="67">
        <v>76</v>
      </c>
      <c r="B83" s="241"/>
      <c r="C83" s="79" t="str">
        <f t="shared" si="7"/>
        <v/>
      </c>
      <c r="D83" s="115" t="str">
        <f t="shared" si="8"/>
        <v/>
      </c>
      <c r="E83" s="247"/>
      <c r="F83" s="248"/>
      <c r="G83" s="249"/>
      <c r="H83" s="248"/>
      <c r="I83" s="249"/>
      <c r="J83" s="250"/>
      <c r="L83" s="84">
        <v>76</v>
      </c>
      <c r="M83" s="256"/>
      <c r="N83" s="85" t="str">
        <f t="shared" si="9"/>
        <v/>
      </c>
      <c r="O83" s="118" t="str">
        <f t="shared" si="10"/>
        <v/>
      </c>
      <c r="P83" s="262"/>
      <c r="Q83" s="263"/>
      <c r="R83" s="264"/>
      <c r="S83" s="263"/>
      <c r="T83" s="264"/>
      <c r="U83" s="265"/>
    </row>
    <row r="84" spans="1:21" ht="15.95" customHeight="1">
      <c r="A84" s="67">
        <v>77</v>
      </c>
      <c r="B84" s="241"/>
      <c r="C84" s="79" t="str">
        <f t="shared" si="7"/>
        <v/>
      </c>
      <c r="D84" s="115" t="str">
        <f t="shared" si="8"/>
        <v/>
      </c>
      <c r="E84" s="247"/>
      <c r="F84" s="248"/>
      <c r="G84" s="249"/>
      <c r="H84" s="248"/>
      <c r="I84" s="249"/>
      <c r="J84" s="250"/>
      <c r="L84" s="84">
        <v>77</v>
      </c>
      <c r="M84" s="256"/>
      <c r="N84" s="85" t="str">
        <f t="shared" si="9"/>
        <v/>
      </c>
      <c r="O84" s="118" t="str">
        <f t="shared" si="10"/>
        <v/>
      </c>
      <c r="P84" s="262"/>
      <c r="Q84" s="263"/>
      <c r="R84" s="264"/>
      <c r="S84" s="263"/>
      <c r="T84" s="264"/>
      <c r="U84" s="265"/>
    </row>
    <row r="85" spans="1:21" ht="15.95" customHeight="1">
      <c r="A85" s="67">
        <v>78</v>
      </c>
      <c r="B85" s="241"/>
      <c r="C85" s="79" t="str">
        <f t="shared" si="7"/>
        <v/>
      </c>
      <c r="D85" s="115" t="str">
        <f t="shared" si="8"/>
        <v/>
      </c>
      <c r="E85" s="247"/>
      <c r="F85" s="248"/>
      <c r="G85" s="249"/>
      <c r="H85" s="248"/>
      <c r="I85" s="249"/>
      <c r="J85" s="250"/>
      <c r="L85" s="84">
        <v>78</v>
      </c>
      <c r="M85" s="256"/>
      <c r="N85" s="85" t="str">
        <f t="shared" si="9"/>
        <v/>
      </c>
      <c r="O85" s="118" t="str">
        <f t="shared" si="10"/>
        <v/>
      </c>
      <c r="P85" s="262"/>
      <c r="Q85" s="263"/>
      <c r="R85" s="264"/>
      <c r="S85" s="263"/>
      <c r="T85" s="264"/>
      <c r="U85" s="265"/>
    </row>
    <row r="86" spans="1:21" ht="15.95" customHeight="1">
      <c r="A86" s="67">
        <v>79</v>
      </c>
      <c r="B86" s="241"/>
      <c r="C86" s="79" t="str">
        <f t="shared" si="7"/>
        <v/>
      </c>
      <c r="D86" s="115" t="str">
        <f t="shared" si="8"/>
        <v/>
      </c>
      <c r="E86" s="247"/>
      <c r="F86" s="248"/>
      <c r="G86" s="249"/>
      <c r="H86" s="248"/>
      <c r="I86" s="249"/>
      <c r="J86" s="250"/>
      <c r="L86" s="84">
        <v>79</v>
      </c>
      <c r="M86" s="256"/>
      <c r="N86" s="85" t="str">
        <f t="shared" si="9"/>
        <v/>
      </c>
      <c r="O86" s="118" t="str">
        <f t="shared" si="10"/>
        <v/>
      </c>
      <c r="P86" s="262"/>
      <c r="Q86" s="263"/>
      <c r="R86" s="264"/>
      <c r="S86" s="263"/>
      <c r="T86" s="264"/>
      <c r="U86" s="265"/>
    </row>
    <row r="87" spans="1:21" ht="15.95" customHeight="1" thickBot="1">
      <c r="A87" s="68">
        <v>80</v>
      </c>
      <c r="B87" s="242"/>
      <c r="C87" s="80" t="str">
        <f t="shared" si="7"/>
        <v/>
      </c>
      <c r="D87" s="116" t="str">
        <f t="shared" si="8"/>
        <v/>
      </c>
      <c r="E87" s="251"/>
      <c r="F87" s="252"/>
      <c r="G87" s="253"/>
      <c r="H87" s="252"/>
      <c r="I87" s="253"/>
      <c r="J87" s="254"/>
      <c r="L87" s="86">
        <v>80</v>
      </c>
      <c r="M87" s="257"/>
      <c r="N87" s="87" t="str">
        <f t="shared" si="9"/>
        <v/>
      </c>
      <c r="O87" s="119" t="str">
        <f t="shared" si="10"/>
        <v/>
      </c>
      <c r="P87" s="266"/>
      <c r="Q87" s="267"/>
      <c r="R87" s="268"/>
      <c r="S87" s="267"/>
      <c r="T87" s="268"/>
      <c r="U87" s="269"/>
    </row>
    <row r="88" spans="1:21" ht="15.95" customHeight="1"/>
    <row r="89" spans="1:21" ht="15.95" customHeight="1"/>
    <row r="90" spans="1:21" ht="15.95" customHeight="1"/>
    <row r="91" spans="1:21" ht="15.95" customHeight="1"/>
    <row r="92" spans="1:21" ht="15.95" customHeight="1"/>
    <row r="93" spans="1:21" ht="15.95" customHeight="1"/>
    <row r="94" spans="1:21" ht="15.95" customHeight="1"/>
    <row r="95" spans="1:21" ht="15.95" customHeight="1"/>
    <row r="96" spans="1:21" ht="15.95" customHeight="1"/>
    <row r="97" ht="15.95" customHeight="1"/>
  </sheetData>
  <sheetProtection password="8F39" sheet="1" objects="1" scenarios="1" selectLockedCells="1"/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5111" priority="2917">
      <formula>E8=#REF!</formula>
    </cfRule>
    <cfRule type="expression" dxfId="5110" priority="2918">
      <formula>E8=#REF!</formula>
    </cfRule>
    <cfRule type="expression" dxfId="5109" priority="2919">
      <formula>E8=#REF!</formula>
    </cfRule>
    <cfRule type="expression" dxfId="5108" priority="2920">
      <formula>E8=#REF!</formula>
    </cfRule>
    <cfRule type="expression" dxfId="5107" priority="2921">
      <formula>E8=#REF!</formula>
    </cfRule>
    <cfRule type="expression" dxfId="5106" priority="2922">
      <formula>E8=#REF!</formula>
    </cfRule>
  </conditionalFormatting>
  <dataValidations count="2">
    <dataValidation type="list" allowBlank="1" showInputMessage="1" showErrorMessage="1" sqref="E8:E87 I8:I87 G8:G87">
      <formula1>$W$8:$W$10</formula1>
    </dataValidation>
    <dataValidation type="list" allowBlank="1" showInputMessage="1" showErrorMessage="1" sqref="P8:P87 T8:T87 R8:R87">
      <formula1>$W$13:$W$14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9FF99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記②入力!$A$1</f>
        <v>第２回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IF(VLOOKUP($A9,記②男,2,FALSE)="","",VLOOKUP($A9,記②男,2,FALSE))</f>
        <v/>
      </c>
      <c r="C9" s="346"/>
      <c r="D9" s="18" t="str">
        <f>IF($B9="","",IF(VLOOKUP($B9,名簿,3,FALSE)="","",VLOOKUP($B9,名簿,3,FALSE)))</f>
        <v/>
      </c>
      <c r="E9" s="346" t="str">
        <f>IF($B9="","",IF(VLOOKUP($B9,名簿,4,FALSE)="","",VLOOKUP($B9,名簿,4,FALSE)))</f>
        <v/>
      </c>
      <c r="F9" s="346" t="str">
        <f>IF($B9="","",IF(VLOOKUP($B9,名簿,5,FALSE)="","",VLOOKUP($B9,名簿,5,FALSE)))</f>
        <v/>
      </c>
      <c r="G9" s="362" t="str">
        <f>IF(VLOOKUP($A9,記②男,5,FALSE)="","",VLOOKUP($A9,記②男,5,FALSE))</f>
        <v/>
      </c>
      <c r="H9" s="361" t="str">
        <f>IF(VLOOKUP($A9,記②男,6,FALSE)="","",VLOOKUP($A9,記②男,6,FALSE))</f>
        <v/>
      </c>
      <c r="I9" s="362" t="str">
        <f>IF(VLOOKUP($A9,記②男,7,FALSE)="","",VLOOKUP($A9,記②男,7,FALSE))</f>
        <v/>
      </c>
      <c r="J9" s="361" t="str">
        <f>IF(VLOOKUP($A9,記②男,8,FALSE)="","",VLOOKUP($A9,記②男,8,FALSE))</f>
        <v/>
      </c>
      <c r="K9" s="362" t="str">
        <f>IF(VLOOKUP($A9,記②男,9,FALSE)="","",VLOOKUP($A9,記②男,9,FALSE))</f>
        <v/>
      </c>
      <c r="L9" s="361" t="str">
        <f>IF(VLOOKUP($A9,記②男,10,FALSE)="","",VLOOKUP($A9,記②男,10,FALSE))</f>
        <v/>
      </c>
      <c r="M9" s="346" t="str">
        <f>IF($B9="","",IF(VLOOKUP($B9,名簿,7,FALSE)="","",VLOOKUP($B9,名簿,7,FALSE)))</f>
        <v/>
      </c>
      <c r="N9" s="347" t="str">
        <f>IF($B9="","",IF(VLOOKUP($B9,名簿,8,FALSE)="","",VLOOKUP($B9,名簿,8,FALSE)))</f>
        <v/>
      </c>
    </row>
    <row r="10" spans="1:14" ht="22.5" customHeight="1">
      <c r="A10" s="365"/>
      <c r="B10" s="336"/>
      <c r="C10" s="336"/>
      <c r="D10" s="19" t="str">
        <f>IF($B9="","",VLOOKUP($B9,名簿,2,FALSE))</f>
        <v/>
      </c>
      <c r="E10" s="336"/>
      <c r="F10" s="336"/>
      <c r="G10" s="344"/>
      <c r="H10" s="343"/>
      <c r="I10" s="344"/>
      <c r="J10" s="343"/>
      <c r="K10" s="344"/>
      <c r="L10" s="343"/>
      <c r="M10" s="336"/>
      <c r="N10" s="323"/>
    </row>
    <row r="11" spans="1:14" ht="13.5" customHeight="1">
      <c r="A11" s="345">
        <f>A9+1</f>
        <v>2</v>
      </c>
      <c r="B11" s="336" t="str">
        <f>IF(VLOOKUP($A11,記②男,2,FALSE)="","",VLOOKUP($A11,記②男,2,FALSE))</f>
        <v/>
      </c>
      <c r="C11" s="336"/>
      <c r="D11" s="20" t="str">
        <f>IF($B11="","",IF(VLOOKUP($B11,名簿,3,FALSE)="","",VLOOKUP($B11,名簿,3,FALSE)))</f>
        <v/>
      </c>
      <c r="E11" s="336" t="str">
        <f>IF($B11="","",IF(VLOOKUP($B11,名簿,4,FALSE)="","",VLOOKUP($B11,名簿,4,FALSE)))</f>
        <v/>
      </c>
      <c r="F11" s="336" t="str">
        <f>IF($B11="","",IF(VLOOKUP($B11,名簿,5,FALSE)="","",VLOOKUP($B11,名簿,5,FALSE)))</f>
        <v/>
      </c>
      <c r="G11" s="344" t="str">
        <f>IF(VLOOKUP($A11,記②男,5,FALSE)="","",VLOOKUP($A11,記②男,5,FALSE))</f>
        <v/>
      </c>
      <c r="H11" s="343" t="str">
        <f>IF(VLOOKUP($A11,記②男,6,FALSE)="","",VLOOKUP($A11,記②男,6,FALSE))</f>
        <v/>
      </c>
      <c r="I11" s="344" t="str">
        <f>IF(VLOOKUP($A11,記②男,7,FALSE)="","",VLOOKUP($A11,記②男,7,FALSE))</f>
        <v/>
      </c>
      <c r="J11" s="343" t="str">
        <f>IF(VLOOKUP($A11,記②男,8,FALSE)="","",VLOOKUP($A11,記②男,8,FALSE))</f>
        <v/>
      </c>
      <c r="K11" s="344" t="str">
        <f>IF(VLOOKUP($A11,記②男,9,FALSE)="","",VLOOKUP($A11,記②男,9,FALSE))</f>
        <v/>
      </c>
      <c r="L11" s="343" t="str">
        <f>IF(VLOOKUP($A11,記②男,10,FALSE)="","",VLOOKUP($A11,記②男,10,FALSE))</f>
        <v/>
      </c>
      <c r="M11" s="336" t="str">
        <f>IF($B11="","",IF(VLOOKUP($B11,名簿,7,FALSE)="","",VLOOKUP($B11,名簿,7,FALSE)))</f>
        <v/>
      </c>
      <c r="N11" s="323" t="str">
        <f>IF($B11="","",IF(VLOOKUP($B11,名簿,8,FALSE)="","",VLOOKUP($B11,名簿,8,FALSE)))</f>
        <v/>
      </c>
    </row>
    <row r="12" spans="1:14" ht="21.75" customHeight="1">
      <c r="A12" s="345"/>
      <c r="B12" s="336"/>
      <c r="C12" s="336"/>
      <c r="D12" s="19" t="str">
        <f>IF($B11="","",VLOOKUP($B11,名簿,2,FALSE))</f>
        <v/>
      </c>
      <c r="E12" s="336"/>
      <c r="F12" s="336"/>
      <c r="G12" s="344"/>
      <c r="H12" s="343"/>
      <c r="I12" s="344"/>
      <c r="J12" s="343"/>
      <c r="K12" s="344"/>
      <c r="L12" s="343"/>
      <c r="M12" s="336"/>
      <c r="N12" s="323"/>
    </row>
    <row r="13" spans="1:14" ht="13.5" customHeight="1">
      <c r="A13" s="345">
        <f t="shared" ref="A13" si="0">A11+1</f>
        <v>3</v>
      </c>
      <c r="B13" s="336" t="str">
        <f>IF(VLOOKUP($A13,記②男,2,FALSE)="","",VLOOKUP($A13,記②男,2,FALSE))</f>
        <v/>
      </c>
      <c r="C13" s="336"/>
      <c r="D13" s="20" t="str">
        <f>IF($B13="","",IF(VLOOKUP($B13,名簿,3,FALSE)="","",VLOOKUP($B13,名簿,3,FALSE)))</f>
        <v/>
      </c>
      <c r="E13" s="336" t="str">
        <f>IF($B13="","",IF(VLOOKUP($B13,名簿,4,FALSE)="","",VLOOKUP($B13,名簿,4,FALSE)))</f>
        <v/>
      </c>
      <c r="F13" s="336" t="str">
        <f>IF($B13="","",IF(VLOOKUP($B13,名簿,5,FALSE)="","",VLOOKUP($B13,名簿,5,FALSE)))</f>
        <v/>
      </c>
      <c r="G13" s="344" t="str">
        <f>IF(VLOOKUP($A13,記②男,5,FALSE)="","",VLOOKUP($A13,記②男,5,FALSE))</f>
        <v/>
      </c>
      <c r="H13" s="343" t="str">
        <f>IF(VLOOKUP($A13,記②男,6,FALSE)="","",VLOOKUP($A13,記②男,6,FALSE))</f>
        <v/>
      </c>
      <c r="I13" s="344" t="str">
        <f>IF(VLOOKUP($A13,記②男,7,FALSE)="","",VLOOKUP($A13,記②男,7,FALSE))</f>
        <v/>
      </c>
      <c r="J13" s="343" t="str">
        <f>IF(VLOOKUP($A13,記②男,8,FALSE)="","",VLOOKUP($A13,記②男,8,FALSE))</f>
        <v/>
      </c>
      <c r="K13" s="344" t="str">
        <f>IF(VLOOKUP($A13,記②男,9,FALSE)="","",VLOOKUP($A13,記②男,9,FALSE))</f>
        <v/>
      </c>
      <c r="L13" s="343" t="str">
        <f>IF(VLOOKUP($A13,記②男,10,FALSE)="","",VLOOKUP($A13,記②男,10,FALSE))</f>
        <v/>
      </c>
      <c r="M13" s="336" t="str">
        <f>IF($B13="","",IF(VLOOKUP($B13,名簿,7,FALSE)="","",VLOOKUP($B13,名簿,7,FALSE)))</f>
        <v/>
      </c>
      <c r="N13" s="323" t="str">
        <f>IF($B13="","",IF(VLOOKUP($B13,名簿,8,FALSE)="","",VLOOKUP($B13,名簿,8,FALSE)))</f>
        <v/>
      </c>
    </row>
    <row r="14" spans="1:14" ht="21.75" customHeight="1">
      <c r="A14" s="345"/>
      <c r="B14" s="336"/>
      <c r="C14" s="336"/>
      <c r="D14" s="19" t="str">
        <f>IF($B13="","",VLOOKUP($B13,名簿,2,FALSE))</f>
        <v/>
      </c>
      <c r="E14" s="336"/>
      <c r="F14" s="336"/>
      <c r="G14" s="344"/>
      <c r="H14" s="343"/>
      <c r="I14" s="344"/>
      <c r="J14" s="343"/>
      <c r="K14" s="344"/>
      <c r="L14" s="343"/>
      <c r="M14" s="336"/>
      <c r="N14" s="323"/>
    </row>
    <row r="15" spans="1:14" ht="13.5" customHeight="1">
      <c r="A15" s="345">
        <f t="shared" ref="A15" si="1">A13+1</f>
        <v>4</v>
      </c>
      <c r="B15" s="336" t="str">
        <f>IF(VLOOKUP($A15,記②男,2,FALSE)="","",VLOOKUP($A15,記②男,2,FALSE))</f>
        <v/>
      </c>
      <c r="C15" s="336"/>
      <c r="D15" s="20" t="str">
        <f>IF($B15="","",IF(VLOOKUP($B15,名簿,3,FALSE)="","",VLOOKUP($B15,名簿,3,FALSE)))</f>
        <v/>
      </c>
      <c r="E15" s="336" t="str">
        <f>IF($B15="","",IF(VLOOKUP($B15,名簿,4,FALSE)="","",VLOOKUP($B15,名簿,4,FALSE)))</f>
        <v/>
      </c>
      <c r="F15" s="336" t="str">
        <f>IF($B15="","",IF(VLOOKUP($B15,名簿,5,FALSE)="","",VLOOKUP($B15,名簿,5,FALSE)))</f>
        <v/>
      </c>
      <c r="G15" s="344" t="str">
        <f>IF(VLOOKUP($A15,記②男,5,FALSE)="","",VLOOKUP($A15,記②男,5,FALSE))</f>
        <v/>
      </c>
      <c r="H15" s="343" t="str">
        <f>IF(VLOOKUP($A15,記②男,6,FALSE)="","",VLOOKUP($A15,記②男,6,FALSE))</f>
        <v/>
      </c>
      <c r="I15" s="344" t="str">
        <f>IF(VLOOKUP($A15,記②男,7,FALSE)="","",VLOOKUP($A15,記②男,7,FALSE))</f>
        <v/>
      </c>
      <c r="J15" s="343" t="str">
        <f>IF(VLOOKUP($A15,記②男,8,FALSE)="","",VLOOKUP($A15,記②男,8,FALSE))</f>
        <v/>
      </c>
      <c r="K15" s="344" t="str">
        <f>IF(VLOOKUP($A15,記②男,9,FALSE)="","",VLOOKUP($A15,記②男,9,FALSE))</f>
        <v/>
      </c>
      <c r="L15" s="343" t="str">
        <f>IF(VLOOKUP($A15,記②男,10,FALSE)="","",VLOOKUP($A15,記②男,10,FALSE))</f>
        <v/>
      </c>
      <c r="M15" s="336" t="str">
        <f>IF($B15="","",IF(VLOOKUP($B15,名簿,7,FALSE)="","",VLOOKUP($B15,名簿,7,FALSE)))</f>
        <v/>
      </c>
      <c r="N15" s="323" t="str">
        <f>IF($B15="","",IF(VLOOKUP($B15,名簿,8,FALSE)="","",VLOOKUP($B15,名簿,8,FALSE)))</f>
        <v/>
      </c>
    </row>
    <row r="16" spans="1:14" ht="22.5" customHeight="1">
      <c r="A16" s="345"/>
      <c r="B16" s="336"/>
      <c r="C16" s="336"/>
      <c r="D16" s="19" t="str">
        <f>IF($B15="","",VLOOKUP($B15,名簿,2,FALSE))</f>
        <v/>
      </c>
      <c r="E16" s="336"/>
      <c r="F16" s="336"/>
      <c r="G16" s="344"/>
      <c r="H16" s="343"/>
      <c r="I16" s="344"/>
      <c r="J16" s="343"/>
      <c r="K16" s="344"/>
      <c r="L16" s="343"/>
      <c r="M16" s="336"/>
      <c r="N16" s="323"/>
    </row>
    <row r="17" spans="1:14" ht="13.5" customHeight="1">
      <c r="A17" s="345">
        <f t="shared" ref="A17" si="2">A15+1</f>
        <v>5</v>
      </c>
      <c r="B17" s="336" t="str">
        <f>IF(VLOOKUP($A17,記②男,2,FALSE)="","",VLOOKUP($A17,記②男,2,FALSE))</f>
        <v/>
      </c>
      <c r="C17" s="336"/>
      <c r="D17" s="20" t="str">
        <f>IF($B17="","",IF(VLOOKUP($B17,名簿,3,FALSE)="","",VLOOKUP($B17,名簿,3,FALSE)))</f>
        <v/>
      </c>
      <c r="E17" s="336" t="str">
        <f>IF($B17="","",IF(VLOOKUP($B17,名簿,4,FALSE)="","",VLOOKUP($B17,名簿,4,FALSE)))</f>
        <v/>
      </c>
      <c r="F17" s="336" t="str">
        <f>IF($B17="","",IF(VLOOKUP($B17,名簿,5,FALSE)="","",VLOOKUP($B17,名簿,5,FALSE)))</f>
        <v/>
      </c>
      <c r="G17" s="344" t="str">
        <f>IF(VLOOKUP($A17,記②男,5,FALSE)="","",VLOOKUP($A17,記②男,5,FALSE))</f>
        <v/>
      </c>
      <c r="H17" s="343" t="str">
        <f>IF(VLOOKUP($A17,記②男,6,FALSE)="","",VLOOKUP($A17,記②男,6,FALSE))</f>
        <v/>
      </c>
      <c r="I17" s="344" t="str">
        <f>IF(VLOOKUP($A17,記②男,7,FALSE)="","",VLOOKUP($A17,記②男,7,FALSE))</f>
        <v/>
      </c>
      <c r="J17" s="343" t="str">
        <f>IF(VLOOKUP($A17,記②男,8,FALSE)="","",VLOOKUP($A17,記②男,8,FALSE))</f>
        <v/>
      </c>
      <c r="K17" s="344" t="str">
        <f>IF(VLOOKUP($A17,記②男,9,FALSE)="","",VLOOKUP($A17,記②男,9,FALSE))</f>
        <v/>
      </c>
      <c r="L17" s="343" t="str">
        <f>IF(VLOOKUP($A17,記②男,10,FALSE)="","",VLOOKUP($A17,記②男,10,FALSE))</f>
        <v/>
      </c>
      <c r="M17" s="336" t="str">
        <f>IF($B17="","",IF(VLOOKUP($B17,名簿,7,FALSE)="","",VLOOKUP($B17,名簿,7,FALSE)))</f>
        <v/>
      </c>
      <c r="N17" s="323" t="str">
        <f>IF($B17="","",IF(VLOOKUP($B17,名簿,8,FALSE)="","",VLOOKUP($B17,名簿,8,FALSE)))</f>
        <v/>
      </c>
    </row>
    <row r="18" spans="1:14" ht="22.5" customHeight="1">
      <c r="A18" s="345"/>
      <c r="B18" s="336"/>
      <c r="C18" s="336"/>
      <c r="D18" s="19" t="str">
        <f>IF($B17="","",VLOOKUP($B17,名簿,2,FALSE))</f>
        <v/>
      </c>
      <c r="E18" s="336"/>
      <c r="F18" s="336"/>
      <c r="G18" s="344"/>
      <c r="H18" s="343"/>
      <c r="I18" s="344"/>
      <c r="J18" s="343"/>
      <c r="K18" s="344"/>
      <c r="L18" s="343"/>
      <c r="M18" s="336"/>
      <c r="N18" s="323"/>
    </row>
    <row r="19" spans="1:14" ht="13.5" customHeight="1">
      <c r="A19" s="345">
        <f t="shared" ref="A19" si="3">A17+1</f>
        <v>6</v>
      </c>
      <c r="B19" s="336" t="str">
        <f>IF(VLOOKUP($A19,記②男,2,FALSE)="","",VLOOKUP($A19,記②男,2,FALSE))</f>
        <v/>
      </c>
      <c r="C19" s="336"/>
      <c r="D19" s="20" t="str">
        <f>IF($B19="","",IF(VLOOKUP($B19,名簿,3,FALSE)="","",VLOOKUP($B19,名簿,3,FALSE)))</f>
        <v/>
      </c>
      <c r="E19" s="336" t="str">
        <f>IF($B19="","",IF(VLOOKUP($B19,名簿,4,FALSE)="","",VLOOKUP($B19,名簿,4,FALSE)))</f>
        <v/>
      </c>
      <c r="F19" s="336" t="str">
        <f>IF($B19="","",IF(VLOOKUP($B19,名簿,5,FALSE)="","",VLOOKUP($B19,名簿,5,FALSE)))</f>
        <v/>
      </c>
      <c r="G19" s="344" t="str">
        <f>IF(VLOOKUP($A19,記②男,5,FALSE)="","",VLOOKUP($A19,記②男,5,FALSE))</f>
        <v/>
      </c>
      <c r="H19" s="343" t="str">
        <f>IF(VLOOKUP($A19,記②男,6,FALSE)="","",VLOOKUP($A19,記②男,6,FALSE))</f>
        <v/>
      </c>
      <c r="I19" s="344" t="str">
        <f>IF(VLOOKUP($A19,記②男,7,FALSE)="","",VLOOKUP($A19,記②男,7,FALSE))</f>
        <v/>
      </c>
      <c r="J19" s="343" t="str">
        <f>IF(VLOOKUP($A19,記②男,8,FALSE)="","",VLOOKUP($A19,記②男,8,FALSE))</f>
        <v/>
      </c>
      <c r="K19" s="344" t="str">
        <f>IF(VLOOKUP($A19,記②男,9,FALSE)="","",VLOOKUP($A19,記②男,9,FALSE))</f>
        <v/>
      </c>
      <c r="L19" s="343" t="str">
        <f>IF(VLOOKUP($A19,記②男,10,FALSE)="","",VLOOKUP($A19,記②男,10,FALSE))</f>
        <v/>
      </c>
      <c r="M19" s="336" t="str">
        <f>IF($B19="","",IF(VLOOKUP($B19,名簿,7,FALSE)="","",VLOOKUP($B19,名簿,7,FALSE)))</f>
        <v/>
      </c>
      <c r="N19" s="323" t="str">
        <f>IF($B19="","",IF(VLOOKUP($B19,名簿,8,FALSE)="","",VLOOKUP($B19,名簿,8,FALSE)))</f>
        <v/>
      </c>
    </row>
    <row r="20" spans="1:14" ht="21.75" customHeight="1">
      <c r="A20" s="345"/>
      <c r="B20" s="336"/>
      <c r="C20" s="336"/>
      <c r="D20" s="19" t="str">
        <f>IF($B19="","",VLOOKUP($B19,名簿,2,FALSE))</f>
        <v/>
      </c>
      <c r="E20" s="336"/>
      <c r="F20" s="336"/>
      <c r="G20" s="344"/>
      <c r="H20" s="343"/>
      <c r="I20" s="344"/>
      <c r="J20" s="343"/>
      <c r="K20" s="344"/>
      <c r="L20" s="343"/>
      <c r="M20" s="336"/>
      <c r="N20" s="323"/>
    </row>
    <row r="21" spans="1:14" ht="13.5" customHeight="1">
      <c r="A21" s="345">
        <f t="shared" ref="A21" si="4">A19+1</f>
        <v>7</v>
      </c>
      <c r="B21" s="336" t="str">
        <f>IF(VLOOKUP($A21,記②男,2,FALSE)="","",VLOOKUP($A21,記②男,2,FALSE))</f>
        <v/>
      </c>
      <c r="C21" s="336"/>
      <c r="D21" s="20" t="str">
        <f>IF($B21="","",IF(VLOOKUP($B21,名簿,3,FALSE)="","",VLOOKUP($B21,名簿,3,FALSE)))</f>
        <v/>
      </c>
      <c r="E21" s="336" t="str">
        <f>IF($B21="","",IF(VLOOKUP($B21,名簿,4,FALSE)="","",VLOOKUP($B21,名簿,4,FALSE)))</f>
        <v/>
      </c>
      <c r="F21" s="336" t="str">
        <f>IF($B21="","",IF(VLOOKUP($B21,名簿,5,FALSE)="","",VLOOKUP($B21,名簿,5,FALSE)))</f>
        <v/>
      </c>
      <c r="G21" s="344" t="str">
        <f>IF(VLOOKUP($A21,記②男,5,FALSE)="","",VLOOKUP($A21,記②男,5,FALSE))</f>
        <v/>
      </c>
      <c r="H21" s="343" t="str">
        <f>IF(VLOOKUP($A21,記②男,6,FALSE)="","",VLOOKUP($A21,記②男,6,FALSE))</f>
        <v/>
      </c>
      <c r="I21" s="344" t="str">
        <f>IF(VLOOKUP($A21,記②男,7,FALSE)="","",VLOOKUP($A21,記②男,7,FALSE))</f>
        <v/>
      </c>
      <c r="J21" s="343" t="str">
        <f>IF(VLOOKUP($A21,記②男,8,FALSE)="","",VLOOKUP($A21,記②男,8,FALSE))</f>
        <v/>
      </c>
      <c r="K21" s="344" t="str">
        <f>IF(VLOOKUP($A21,記②男,9,FALSE)="","",VLOOKUP($A21,記②男,9,FALSE))</f>
        <v/>
      </c>
      <c r="L21" s="343" t="str">
        <f>IF(VLOOKUP($A21,記②男,10,FALSE)="","",VLOOKUP($A21,記②男,10,FALSE))</f>
        <v/>
      </c>
      <c r="M21" s="336" t="str">
        <f>IF($B21="","",IF(VLOOKUP($B21,名簿,7,FALSE)="","",VLOOKUP($B21,名簿,7,FALSE)))</f>
        <v/>
      </c>
      <c r="N21" s="323" t="str">
        <f>IF($B21="","",IF(VLOOKUP($B21,名簿,8,FALSE)="","",VLOOKUP($B21,名簿,8,FALSE)))</f>
        <v/>
      </c>
    </row>
    <row r="22" spans="1:14" ht="22.5" customHeight="1">
      <c r="A22" s="345"/>
      <c r="B22" s="336"/>
      <c r="C22" s="336"/>
      <c r="D22" s="19" t="str">
        <f>IF($B21="","",VLOOKUP($B21,名簿,2,FALSE))</f>
        <v/>
      </c>
      <c r="E22" s="336"/>
      <c r="F22" s="336"/>
      <c r="G22" s="344"/>
      <c r="H22" s="343"/>
      <c r="I22" s="344"/>
      <c r="J22" s="343"/>
      <c r="K22" s="344"/>
      <c r="L22" s="343"/>
      <c r="M22" s="336"/>
      <c r="N22" s="323"/>
    </row>
    <row r="23" spans="1:14" ht="13.5" customHeight="1">
      <c r="A23" s="345">
        <f t="shared" ref="A23" si="5">A21+1</f>
        <v>8</v>
      </c>
      <c r="B23" s="336" t="str">
        <f>IF(VLOOKUP($A23,記②男,2,FALSE)="","",VLOOKUP($A23,記②男,2,FALSE))</f>
        <v/>
      </c>
      <c r="C23" s="336"/>
      <c r="D23" s="20" t="str">
        <f>IF($B23="","",IF(VLOOKUP($B23,名簿,3,FALSE)="","",VLOOKUP($B23,名簿,3,FALSE)))</f>
        <v/>
      </c>
      <c r="E23" s="336" t="str">
        <f>IF($B23="","",IF(VLOOKUP($B23,名簿,4,FALSE)="","",VLOOKUP($B23,名簿,4,FALSE)))</f>
        <v/>
      </c>
      <c r="F23" s="336" t="str">
        <f>IF($B23="","",IF(VLOOKUP($B23,名簿,5,FALSE)="","",VLOOKUP($B23,名簿,5,FALSE)))</f>
        <v/>
      </c>
      <c r="G23" s="344" t="str">
        <f>IF(VLOOKUP($A23,記②男,5,FALSE)="","",VLOOKUP($A23,記②男,5,FALSE))</f>
        <v/>
      </c>
      <c r="H23" s="343" t="str">
        <f>IF(VLOOKUP($A23,記②男,6,FALSE)="","",VLOOKUP($A23,記②男,6,FALSE))</f>
        <v/>
      </c>
      <c r="I23" s="344" t="str">
        <f>IF(VLOOKUP($A23,記②男,7,FALSE)="","",VLOOKUP($A23,記②男,7,FALSE))</f>
        <v/>
      </c>
      <c r="J23" s="343" t="str">
        <f>IF(VLOOKUP($A23,記②男,8,FALSE)="","",VLOOKUP($A23,記②男,8,FALSE))</f>
        <v/>
      </c>
      <c r="K23" s="344" t="str">
        <f>IF(VLOOKUP($A23,記②男,9,FALSE)="","",VLOOKUP($A23,記②男,9,FALSE))</f>
        <v/>
      </c>
      <c r="L23" s="343" t="str">
        <f>IF(VLOOKUP($A23,記②男,10,FALSE)="","",VLOOKUP($A23,記②男,10,FALSE))</f>
        <v/>
      </c>
      <c r="M23" s="336" t="str">
        <f>IF($B23="","",IF(VLOOKUP($B23,名簿,7,FALSE)="","",VLOOKUP($B23,名簿,7,FALSE)))</f>
        <v/>
      </c>
      <c r="N23" s="323" t="str">
        <f>IF($B23="","",IF(VLOOKUP($B23,名簿,8,FALSE)="","",VLOOKUP($B23,名簿,8,FALSE)))</f>
        <v/>
      </c>
    </row>
    <row r="24" spans="1:14" ht="22.5" customHeight="1">
      <c r="A24" s="345"/>
      <c r="B24" s="336"/>
      <c r="C24" s="336"/>
      <c r="D24" s="19" t="str">
        <f>IF($B23="","",VLOOKUP($B23,名簿,2,FALSE))</f>
        <v/>
      </c>
      <c r="E24" s="336"/>
      <c r="F24" s="336"/>
      <c r="G24" s="344"/>
      <c r="H24" s="343"/>
      <c r="I24" s="344"/>
      <c r="J24" s="343"/>
      <c r="K24" s="344"/>
      <c r="L24" s="343"/>
      <c r="M24" s="336"/>
      <c r="N24" s="323"/>
    </row>
    <row r="25" spans="1:14" ht="13.5" customHeight="1">
      <c r="A25" s="345">
        <f t="shared" ref="A25" si="6">A23+1</f>
        <v>9</v>
      </c>
      <c r="B25" s="336" t="str">
        <f>IF(VLOOKUP($A25,記②男,2,FALSE)="","",VLOOKUP($A25,記②男,2,FALSE))</f>
        <v/>
      </c>
      <c r="C25" s="336"/>
      <c r="D25" s="20" t="str">
        <f>IF($B25="","",IF(VLOOKUP($B25,名簿,3,FALSE)="","",VLOOKUP($B25,名簿,3,FALSE)))</f>
        <v/>
      </c>
      <c r="E25" s="336" t="str">
        <f>IF($B25="","",IF(VLOOKUP($B25,名簿,4,FALSE)="","",VLOOKUP($B25,名簿,4,FALSE)))</f>
        <v/>
      </c>
      <c r="F25" s="336" t="str">
        <f>IF($B25="","",IF(VLOOKUP($B25,名簿,5,FALSE)="","",VLOOKUP($B25,名簿,5,FALSE)))</f>
        <v/>
      </c>
      <c r="G25" s="344" t="str">
        <f>IF(VLOOKUP($A25,記②男,5,FALSE)="","",VLOOKUP($A25,記②男,5,FALSE))</f>
        <v/>
      </c>
      <c r="H25" s="343" t="str">
        <f>IF(VLOOKUP($A25,記②男,6,FALSE)="","",VLOOKUP($A25,記②男,6,FALSE))</f>
        <v/>
      </c>
      <c r="I25" s="344" t="str">
        <f>IF(VLOOKUP($A25,記②男,7,FALSE)="","",VLOOKUP($A25,記②男,7,FALSE))</f>
        <v/>
      </c>
      <c r="J25" s="343" t="str">
        <f>IF(VLOOKUP($A25,記②男,8,FALSE)="","",VLOOKUP($A25,記②男,8,FALSE))</f>
        <v/>
      </c>
      <c r="K25" s="344" t="str">
        <f>IF(VLOOKUP($A25,記②男,9,FALSE)="","",VLOOKUP($A25,記②男,9,FALSE))</f>
        <v/>
      </c>
      <c r="L25" s="343" t="str">
        <f>IF(VLOOKUP($A25,記②男,10,FALSE)="","",VLOOKUP($A25,記②男,10,FALSE))</f>
        <v/>
      </c>
      <c r="M25" s="336" t="str">
        <f>IF($B25="","",IF(VLOOKUP($B25,名簿,7,FALSE)="","",VLOOKUP($B25,名簿,7,FALSE)))</f>
        <v/>
      </c>
      <c r="N25" s="323" t="str">
        <f>IF($B25="","",IF(VLOOKUP($B25,名簿,8,FALSE)="","",VLOOKUP($B25,名簿,8,FALSE)))</f>
        <v/>
      </c>
    </row>
    <row r="26" spans="1:14" ht="22.5" customHeight="1">
      <c r="A26" s="345"/>
      <c r="B26" s="336"/>
      <c r="C26" s="336"/>
      <c r="D26" s="19" t="str">
        <f>IF($B25="","",VLOOKUP($B25,名簿,2,FALSE))</f>
        <v/>
      </c>
      <c r="E26" s="336"/>
      <c r="F26" s="336"/>
      <c r="G26" s="344"/>
      <c r="H26" s="343"/>
      <c r="I26" s="344"/>
      <c r="J26" s="343"/>
      <c r="K26" s="344"/>
      <c r="L26" s="343"/>
      <c r="M26" s="336"/>
      <c r="N26" s="323"/>
    </row>
    <row r="27" spans="1:14" ht="13.5" customHeight="1">
      <c r="A27" s="345">
        <f t="shared" ref="A27" si="7">A25+1</f>
        <v>10</v>
      </c>
      <c r="B27" s="336" t="str">
        <f>IF(VLOOKUP($A27,記②男,2,FALSE)="","",VLOOKUP($A27,記②男,2,FALSE))</f>
        <v/>
      </c>
      <c r="C27" s="336"/>
      <c r="D27" s="20" t="str">
        <f>IF($B27="","",IF(VLOOKUP($B27,名簿,3,FALSE)="","",VLOOKUP($B27,名簿,3,FALSE)))</f>
        <v/>
      </c>
      <c r="E27" s="336" t="str">
        <f>IF($B27="","",IF(VLOOKUP($B27,名簿,4,FALSE)="","",VLOOKUP($B27,名簿,4,FALSE)))</f>
        <v/>
      </c>
      <c r="F27" s="336" t="str">
        <f>IF($B27="","",IF(VLOOKUP($B27,名簿,5,FALSE)="","",VLOOKUP($B27,名簿,5,FALSE)))</f>
        <v/>
      </c>
      <c r="G27" s="344" t="str">
        <f>IF(VLOOKUP($A27,記②男,5,FALSE)="","",VLOOKUP($A27,記②男,5,FALSE))</f>
        <v/>
      </c>
      <c r="H27" s="343" t="str">
        <f>IF(VLOOKUP($A27,記②男,6,FALSE)="","",VLOOKUP($A27,記②男,6,FALSE))</f>
        <v/>
      </c>
      <c r="I27" s="344" t="str">
        <f>IF(VLOOKUP($A27,記②男,7,FALSE)="","",VLOOKUP($A27,記②男,7,FALSE))</f>
        <v/>
      </c>
      <c r="J27" s="343" t="str">
        <f>IF(VLOOKUP($A27,記②男,8,FALSE)="","",VLOOKUP($A27,記②男,8,FALSE))</f>
        <v/>
      </c>
      <c r="K27" s="344" t="str">
        <f>IF(VLOOKUP($A27,記②男,9,FALSE)="","",VLOOKUP($A27,記②男,9,FALSE))</f>
        <v/>
      </c>
      <c r="L27" s="343" t="str">
        <f>IF(VLOOKUP($A27,記②男,10,FALSE)="","",VLOOKUP($A27,記②男,10,FALSE))</f>
        <v/>
      </c>
      <c r="M27" s="336" t="str">
        <f>IF($B27="","",IF(VLOOKUP($B27,名簿,7,FALSE)="","",VLOOKUP($B27,名簿,7,FALSE)))</f>
        <v/>
      </c>
      <c r="N27" s="323" t="str">
        <f>IF($B27="","",IF(VLOOKUP($B27,名簿,8,FALSE)="","",VLOOKUP($B27,名簿,8,FALSE)))</f>
        <v/>
      </c>
    </row>
    <row r="28" spans="1:14" ht="22.5" customHeight="1">
      <c r="A28" s="345"/>
      <c r="B28" s="336"/>
      <c r="C28" s="336"/>
      <c r="D28" s="19" t="str">
        <f>IF($B27="","",VLOOKUP($B27,名簿,2,FALSE))</f>
        <v/>
      </c>
      <c r="E28" s="336"/>
      <c r="F28" s="336"/>
      <c r="G28" s="344"/>
      <c r="H28" s="343"/>
      <c r="I28" s="344"/>
      <c r="J28" s="343"/>
      <c r="K28" s="344"/>
      <c r="L28" s="343"/>
      <c r="M28" s="336"/>
      <c r="N28" s="323"/>
    </row>
    <row r="29" spans="1:14" ht="13.5" customHeight="1">
      <c r="A29" s="345">
        <f t="shared" ref="A29" si="8">A27+1</f>
        <v>11</v>
      </c>
      <c r="B29" s="336" t="str">
        <f>IF(VLOOKUP($A29,記②男,2,FALSE)="","",VLOOKUP($A29,記②男,2,FALSE))</f>
        <v/>
      </c>
      <c r="C29" s="336"/>
      <c r="D29" s="20" t="str">
        <f>IF($B29="","",IF(VLOOKUP($B29,名簿,3,FALSE)="","",VLOOKUP($B29,名簿,3,FALSE)))</f>
        <v/>
      </c>
      <c r="E29" s="336" t="str">
        <f>IF($B29="","",IF(VLOOKUP($B29,名簿,4,FALSE)="","",VLOOKUP($B29,名簿,4,FALSE)))</f>
        <v/>
      </c>
      <c r="F29" s="336" t="str">
        <f>IF($B29="","",IF(VLOOKUP($B29,名簿,5,FALSE)="","",VLOOKUP($B29,名簿,5,FALSE)))</f>
        <v/>
      </c>
      <c r="G29" s="344" t="str">
        <f>IF(VLOOKUP($A29,記②男,5,FALSE)="","",VLOOKUP($A29,記②男,5,FALSE))</f>
        <v/>
      </c>
      <c r="H29" s="343" t="str">
        <f>IF(VLOOKUP($A29,記②男,6,FALSE)="","",VLOOKUP($A29,記②男,6,FALSE))</f>
        <v/>
      </c>
      <c r="I29" s="344" t="str">
        <f>IF(VLOOKUP($A29,記②男,7,FALSE)="","",VLOOKUP($A29,記②男,7,FALSE))</f>
        <v/>
      </c>
      <c r="J29" s="343" t="str">
        <f>IF(VLOOKUP($A29,記②男,8,FALSE)="","",VLOOKUP($A29,記②男,8,FALSE))</f>
        <v/>
      </c>
      <c r="K29" s="344" t="str">
        <f>IF(VLOOKUP($A29,記②男,9,FALSE)="","",VLOOKUP($A29,記②男,9,FALSE))</f>
        <v/>
      </c>
      <c r="L29" s="343" t="str">
        <f>IF(VLOOKUP($A29,記②男,10,FALSE)="","",VLOOKUP($A29,記②男,10,FALSE))</f>
        <v/>
      </c>
      <c r="M29" s="336" t="str">
        <f>IF($B29="","",IF(VLOOKUP($B29,名簿,7,FALSE)="","",VLOOKUP($B29,名簿,7,FALSE)))</f>
        <v/>
      </c>
      <c r="N29" s="323" t="str">
        <f>IF($B29="","",IF(VLOOKUP($B29,名簿,8,FALSE)="","",VLOOKUP($B29,名簿,8,FALSE)))</f>
        <v/>
      </c>
    </row>
    <row r="30" spans="1:14" ht="22.5" customHeight="1">
      <c r="A30" s="345"/>
      <c r="B30" s="336"/>
      <c r="C30" s="336"/>
      <c r="D30" s="19" t="str">
        <f>IF($B29="","",VLOOKUP($B29,名簿,2,FALSE))</f>
        <v/>
      </c>
      <c r="E30" s="336"/>
      <c r="F30" s="336"/>
      <c r="G30" s="344"/>
      <c r="H30" s="343"/>
      <c r="I30" s="344"/>
      <c r="J30" s="343"/>
      <c r="K30" s="344"/>
      <c r="L30" s="343"/>
      <c r="M30" s="336"/>
      <c r="N30" s="323"/>
    </row>
    <row r="31" spans="1:14" ht="13.5" customHeight="1">
      <c r="A31" s="345">
        <f t="shared" ref="A31" si="9">A29+1</f>
        <v>12</v>
      </c>
      <c r="B31" s="336" t="str">
        <f>IF(VLOOKUP($A31,記②男,2,FALSE)="","",VLOOKUP($A31,記②男,2,FALSE))</f>
        <v/>
      </c>
      <c r="C31" s="336"/>
      <c r="D31" s="20" t="str">
        <f>IF($B31="","",IF(VLOOKUP($B31,名簿,3,FALSE)="","",VLOOKUP($B31,名簿,3,FALSE)))</f>
        <v/>
      </c>
      <c r="E31" s="336" t="str">
        <f>IF($B31="","",IF(VLOOKUP($B31,名簿,4,FALSE)="","",VLOOKUP($B31,名簿,4,FALSE)))</f>
        <v/>
      </c>
      <c r="F31" s="336" t="str">
        <f>IF($B31="","",IF(VLOOKUP($B31,名簿,5,FALSE)="","",VLOOKUP($B31,名簿,5,FALSE)))</f>
        <v/>
      </c>
      <c r="G31" s="344" t="str">
        <f>IF(VLOOKUP($A31,記②男,5,FALSE)="","",VLOOKUP($A31,記②男,5,FALSE))</f>
        <v/>
      </c>
      <c r="H31" s="343" t="str">
        <f>IF(VLOOKUP($A31,記②男,6,FALSE)="","",VLOOKUP($A31,記②男,6,FALSE))</f>
        <v/>
      </c>
      <c r="I31" s="344" t="str">
        <f>IF(VLOOKUP($A31,記②男,7,FALSE)="","",VLOOKUP($A31,記②男,7,FALSE))</f>
        <v/>
      </c>
      <c r="J31" s="343" t="str">
        <f>IF(VLOOKUP($A31,記②男,8,FALSE)="","",VLOOKUP($A31,記②男,8,FALSE))</f>
        <v/>
      </c>
      <c r="K31" s="344" t="str">
        <f>IF(VLOOKUP($A31,記②男,9,FALSE)="","",VLOOKUP($A31,記②男,9,FALSE))</f>
        <v/>
      </c>
      <c r="L31" s="343" t="str">
        <f>IF(VLOOKUP($A31,記②男,10,FALSE)="","",VLOOKUP($A31,記②男,10,FALSE))</f>
        <v/>
      </c>
      <c r="M31" s="336" t="str">
        <f>IF($B31="","",IF(VLOOKUP($B31,名簿,7,FALSE)="","",VLOOKUP($B31,名簿,7,FALSE)))</f>
        <v/>
      </c>
      <c r="N31" s="323" t="str">
        <f>IF($B31="","",IF(VLOOKUP($B31,名簿,8,FALSE)="","",VLOOKUP($B31,名簿,8,FALSE)))</f>
        <v/>
      </c>
    </row>
    <row r="32" spans="1:14" ht="21.75" customHeight="1">
      <c r="A32" s="345"/>
      <c r="B32" s="336"/>
      <c r="C32" s="336"/>
      <c r="D32" s="19" t="str">
        <f>IF($B31="","",VLOOKUP($B31,名簿,2,FALSE))</f>
        <v/>
      </c>
      <c r="E32" s="336"/>
      <c r="F32" s="336"/>
      <c r="G32" s="344"/>
      <c r="H32" s="343"/>
      <c r="I32" s="344"/>
      <c r="J32" s="343"/>
      <c r="K32" s="344"/>
      <c r="L32" s="343"/>
      <c r="M32" s="336"/>
      <c r="N32" s="323"/>
    </row>
    <row r="33" spans="1:14" ht="13.5" customHeight="1">
      <c r="A33" s="345">
        <f t="shared" ref="A33" si="10">A31+1</f>
        <v>13</v>
      </c>
      <c r="B33" s="336" t="str">
        <f>IF(VLOOKUP($A33,記②男,2,FALSE)="","",VLOOKUP($A33,記②男,2,FALSE))</f>
        <v/>
      </c>
      <c r="C33" s="336"/>
      <c r="D33" s="20" t="str">
        <f>IF($B33="","",IF(VLOOKUP($B33,名簿,3,FALSE)="","",VLOOKUP($B33,名簿,3,FALSE)))</f>
        <v/>
      </c>
      <c r="E33" s="336" t="str">
        <f>IF($B33="","",IF(VLOOKUP($B33,名簿,4,FALSE)="","",VLOOKUP($B33,名簿,4,FALSE)))</f>
        <v/>
      </c>
      <c r="F33" s="336" t="str">
        <f>IF($B33="","",IF(VLOOKUP($B33,名簿,5,FALSE)="","",VLOOKUP($B33,名簿,5,FALSE)))</f>
        <v/>
      </c>
      <c r="G33" s="344" t="str">
        <f>IF(VLOOKUP($A33,記②男,5,FALSE)="","",VLOOKUP($A33,記②男,5,FALSE))</f>
        <v/>
      </c>
      <c r="H33" s="343" t="str">
        <f>IF(VLOOKUP($A33,記②男,6,FALSE)="","",VLOOKUP($A33,記②男,6,FALSE))</f>
        <v/>
      </c>
      <c r="I33" s="344" t="str">
        <f>IF(VLOOKUP($A33,記②男,7,FALSE)="","",VLOOKUP($A33,記②男,7,FALSE))</f>
        <v/>
      </c>
      <c r="J33" s="343" t="str">
        <f>IF(VLOOKUP($A33,記②男,8,FALSE)="","",VLOOKUP($A33,記②男,8,FALSE))</f>
        <v/>
      </c>
      <c r="K33" s="344" t="str">
        <f>IF(VLOOKUP($A33,記②男,9,FALSE)="","",VLOOKUP($A33,記②男,9,FALSE))</f>
        <v/>
      </c>
      <c r="L33" s="343" t="str">
        <f>IF(VLOOKUP($A33,記②男,10,FALSE)="","",VLOOKUP($A33,記②男,10,FALSE))</f>
        <v/>
      </c>
      <c r="M33" s="336" t="str">
        <f>IF($B33="","",IF(VLOOKUP($B33,名簿,7,FALSE)="","",VLOOKUP($B33,名簿,7,FALSE)))</f>
        <v/>
      </c>
      <c r="N33" s="323" t="str">
        <f>IF($B33="","",IF(VLOOKUP($B33,名簿,8,FALSE)="","",VLOOKUP($B33,名簿,8,FALSE)))</f>
        <v/>
      </c>
    </row>
    <row r="34" spans="1:14" ht="21.75" customHeight="1">
      <c r="A34" s="345"/>
      <c r="B34" s="336"/>
      <c r="C34" s="336"/>
      <c r="D34" s="19" t="str">
        <f>IF($B33="","",VLOOKUP($B33,名簿,2,FALSE))</f>
        <v/>
      </c>
      <c r="E34" s="336"/>
      <c r="F34" s="336"/>
      <c r="G34" s="344"/>
      <c r="H34" s="343"/>
      <c r="I34" s="344"/>
      <c r="J34" s="343"/>
      <c r="K34" s="344"/>
      <c r="L34" s="343"/>
      <c r="M34" s="336"/>
      <c r="N34" s="323"/>
    </row>
    <row r="35" spans="1:14" ht="13.5" customHeight="1">
      <c r="A35" s="345">
        <f t="shared" ref="A35" si="11">A33+1</f>
        <v>14</v>
      </c>
      <c r="B35" s="336" t="str">
        <f>IF(VLOOKUP($A35,記②男,2,FALSE)="","",VLOOKUP($A35,記②男,2,FALSE))</f>
        <v/>
      </c>
      <c r="C35" s="336"/>
      <c r="D35" s="20" t="str">
        <f>IF($B35="","",IF(VLOOKUP($B35,名簿,3,FALSE)="","",VLOOKUP($B35,名簿,3,FALSE)))</f>
        <v/>
      </c>
      <c r="E35" s="336" t="str">
        <f>IF($B35="","",IF(VLOOKUP($B35,名簿,4,FALSE)="","",VLOOKUP($B35,名簿,4,FALSE)))</f>
        <v/>
      </c>
      <c r="F35" s="336" t="str">
        <f>IF($B35="","",IF(VLOOKUP($B35,名簿,5,FALSE)="","",VLOOKUP($B35,名簿,5,FALSE)))</f>
        <v/>
      </c>
      <c r="G35" s="344" t="str">
        <f>IF(VLOOKUP($A35,記②男,5,FALSE)="","",VLOOKUP($A35,記②男,5,FALSE))</f>
        <v/>
      </c>
      <c r="H35" s="343" t="str">
        <f>IF(VLOOKUP($A35,記②男,6,FALSE)="","",VLOOKUP($A35,記②男,6,FALSE))</f>
        <v/>
      </c>
      <c r="I35" s="344" t="str">
        <f>IF(VLOOKUP($A35,記②男,7,FALSE)="","",VLOOKUP($A35,記②男,7,FALSE))</f>
        <v/>
      </c>
      <c r="J35" s="343" t="str">
        <f>IF(VLOOKUP($A35,記②男,8,FALSE)="","",VLOOKUP($A35,記②男,8,FALSE))</f>
        <v/>
      </c>
      <c r="K35" s="344" t="str">
        <f>IF(VLOOKUP($A35,記②男,9,FALSE)="","",VLOOKUP($A35,記②男,9,FALSE))</f>
        <v/>
      </c>
      <c r="L35" s="343" t="str">
        <f>IF(VLOOKUP($A35,記②男,10,FALSE)="","",VLOOKUP($A35,記②男,10,FALSE))</f>
        <v/>
      </c>
      <c r="M35" s="336" t="str">
        <f>IF($B35="","",IF(VLOOKUP($B35,名簿,7,FALSE)="","",VLOOKUP($B35,名簿,7,FALSE)))</f>
        <v/>
      </c>
      <c r="N35" s="323" t="str">
        <f>IF($B35="","",IF(VLOOKUP($B35,名簿,8,FALSE)="","",VLOOKUP($B35,名簿,8,FALSE)))</f>
        <v/>
      </c>
    </row>
    <row r="36" spans="1:14" ht="22.5" customHeight="1">
      <c r="A36" s="345"/>
      <c r="B36" s="336"/>
      <c r="C36" s="336"/>
      <c r="D36" s="19" t="str">
        <f>IF($B35="","",VLOOKUP($B35,名簿,2,FALSE))</f>
        <v/>
      </c>
      <c r="E36" s="336"/>
      <c r="F36" s="336"/>
      <c r="G36" s="344"/>
      <c r="H36" s="343"/>
      <c r="I36" s="344"/>
      <c r="J36" s="343"/>
      <c r="K36" s="344"/>
      <c r="L36" s="343"/>
      <c r="M36" s="336"/>
      <c r="N36" s="323"/>
    </row>
    <row r="37" spans="1:14" ht="13.5" customHeight="1">
      <c r="A37" s="345">
        <f t="shared" ref="A37" si="12">A35+1</f>
        <v>15</v>
      </c>
      <c r="B37" s="336" t="str">
        <f>IF(VLOOKUP($A37,記②男,2,FALSE)="","",VLOOKUP($A37,記②男,2,FALSE))</f>
        <v/>
      </c>
      <c r="C37" s="336"/>
      <c r="D37" s="20" t="str">
        <f>IF($B37="","",IF(VLOOKUP($B37,名簿,3,FALSE)="","",VLOOKUP($B37,名簿,3,FALSE)))</f>
        <v/>
      </c>
      <c r="E37" s="336" t="str">
        <f>IF($B37="","",IF(VLOOKUP($B37,名簿,4,FALSE)="","",VLOOKUP($B37,名簿,4,FALSE)))</f>
        <v/>
      </c>
      <c r="F37" s="336" t="str">
        <f>IF($B37="","",IF(VLOOKUP($B37,名簿,5,FALSE)="","",VLOOKUP($B37,名簿,5,FALSE)))</f>
        <v/>
      </c>
      <c r="G37" s="344" t="str">
        <f>IF(VLOOKUP($A37,記②男,5,FALSE)="","",VLOOKUP($A37,記②男,5,FALSE))</f>
        <v/>
      </c>
      <c r="H37" s="343" t="str">
        <f>IF(VLOOKUP($A37,記②男,6,FALSE)="","",VLOOKUP($A37,記②男,6,FALSE))</f>
        <v/>
      </c>
      <c r="I37" s="344" t="str">
        <f>IF(VLOOKUP($A37,記②男,7,FALSE)="","",VLOOKUP($A37,記②男,7,FALSE))</f>
        <v/>
      </c>
      <c r="J37" s="343" t="str">
        <f>IF(VLOOKUP($A37,記②男,8,FALSE)="","",VLOOKUP($A37,記②男,8,FALSE))</f>
        <v/>
      </c>
      <c r="K37" s="344" t="str">
        <f>IF(VLOOKUP($A37,記②男,9,FALSE)="","",VLOOKUP($A37,記②男,9,FALSE))</f>
        <v/>
      </c>
      <c r="L37" s="343" t="str">
        <f>IF(VLOOKUP($A37,記②男,10,FALSE)="","",VLOOKUP($A37,記②男,10,FALSE))</f>
        <v/>
      </c>
      <c r="M37" s="336" t="str">
        <f>IF($B37="","",IF(VLOOKUP($B37,名簿,7,FALSE)="","",VLOOKUP($B37,名簿,7,FALSE)))</f>
        <v/>
      </c>
      <c r="N37" s="323" t="str">
        <f>IF($B37="","",IF(VLOOKUP($B37,名簿,8,FALSE)="","",VLOOKUP($B37,名簿,8,FALSE)))</f>
        <v/>
      </c>
    </row>
    <row r="38" spans="1:14" ht="22.5" customHeight="1">
      <c r="A38" s="345"/>
      <c r="B38" s="336"/>
      <c r="C38" s="336"/>
      <c r="D38" s="19" t="str">
        <f>IF($B37="","",VLOOKUP($B37,名簿,2,FALSE))</f>
        <v/>
      </c>
      <c r="E38" s="336"/>
      <c r="F38" s="336"/>
      <c r="G38" s="344"/>
      <c r="H38" s="343"/>
      <c r="I38" s="344"/>
      <c r="J38" s="343"/>
      <c r="K38" s="344"/>
      <c r="L38" s="343"/>
      <c r="M38" s="336"/>
      <c r="N38" s="323"/>
    </row>
    <row r="39" spans="1:14" ht="13.5" customHeight="1">
      <c r="A39" s="345">
        <f t="shared" ref="A39" si="13">A37+1</f>
        <v>16</v>
      </c>
      <c r="B39" s="336" t="str">
        <f>IF(VLOOKUP($A39,記②男,2,FALSE)="","",VLOOKUP($A39,記②男,2,FALSE))</f>
        <v/>
      </c>
      <c r="C39" s="336"/>
      <c r="D39" s="20" t="str">
        <f>IF($B39="","",IF(VLOOKUP($B39,名簿,3,FALSE)="","",VLOOKUP($B39,名簿,3,FALSE)))</f>
        <v/>
      </c>
      <c r="E39" s="336" t="str">
        <f>IF($B39="","",IF(VLOOKUP($B39,名簿,4,FALSE)="","",VLOOKUP($B39,名簿,4,FALSE)))</f>
        <v/>
      </c>
      <c r="F39" s="336" t="str">
        <f>IF($B39="","",IF(VLOOKUP($B39,名簿,5,FALSE)="","",VLOOKUP($B39,名簿,5,FALSE)))</f>
        <v/>
      </c>
      <c r="G39" s="344" t="str">
        <f>IF(VLOOKUP($A39,記②男,5,FALSE)="","",VLOOKUP($A39,記②男,5,FALSE))</f>
        <v/>
      </c>
      <c r="H39" s="343" t="str">
        <f>IF(VLOOKUP($A39,記②男,6,FALSE)="","",VLOOKUP($A39,記②男,6,FALSE))</f>
        <v/>
      </c>
      <c r="I39" s="344" t="str">
        <f>IF(VLOOKUP($A39,記②男,7,FALSE)="","",VLOOKUP($A39,記②男,7,FALSE))</f>
        <v/>
      </c>
      <c r="J39" s="343" t="str">
        <f>IF(VLOOKUP($A39,記②男,8,FALSE)="","",VLOOKUP($A39,記②男,8,FALSE))</f>
        <v/>
      </c>
      <c r="K39" s="344" t="str">
        <f>IF(VLOOKUP($A39,記②男,9,FALSE)="","",VLOOKUP($A39,記②男,9,FALSE))</f>
        <v/>
      </c>
      <c r="L39" s="343" t="str">
        <f>IF(VLOOKUP($A39,記②男,10,FALSE)="","",VLOOKUP($A39,記②男,10,FALSE))</f>
        <v/>
      </c>
      <c r="M39" s="336" t="str">
        <f>IF($B39="","",IF(VLOOKUP($B39,名簿,7,FALSE)="","",VLOOKUP($B39,名簿,7,FALSE)))</f>
        <v/>
      </c>
      <c r="N39" s="323" t="str">
        <f>IF($B39="","",IF(VLOOKUP($B39,名簿,8,FALSE)="","",VLOOKUP($B39,名簿,8,FALSE)))</f>
        <v/>
      </c>
    </row>
    <row r="40" spans="1:14" ht="22.5" customHeight="1">
      <c r="A40" s="345"/>
      <c r="B40" s="336"/>
      <c r="C40" s="336"/>
      <c r="D40" s="19" t="str">
        <f>IF($B39="","",VLOOKUP($B39,名簿,2,FALSE))</f>
        <v/>
      </c>
      <c r="E40" s="336"/>
      <c r="F40" s="336"/>
      <c r="G40" s="344"/>
      <c r="H40" s="343"/>
      <c r="I40" s="344"/>
      <c r="J40" s="343"/>
      <c r="K40" s="344"/>
      <c r="L40" s="343"/>
      <c r="M40" s="336"/>
      <c r="N40" s="323"/>
    </row>
    <row r="41" spans="1:14" ht="13.5" customHeight="1">
      <c r="A41" s="345">
        <f t="shared" ref="A41" si="14">A39+1</f>
        <v>17</v>
      </c>
      <c r="B41" s="336" t="str">
        <f>IF(VLOOKUP($A41,記②男,2,FALSE)="","",VLOOKUP($A41,記②男,2,FALSE))</f>
        <v/>
      </c>
      <c r="C41" s="336"/>
      <c r="D41" s="20" t="str">
        <f>IF($B41="","",IF(VLOOKUP($B41,名簿,3,FALSE)="","",VLOOKUP($B41,名簿,3,FALSE)))</f>
        <v/>
      </c>
      <c r="E41" s="336" t="str">
        <f>IF($B41="","",IF(VLOOKUP($B41,名簿,4,FALSE)="","",VLOOKUP($B41,名簿,4,FALSE)))</f>
        <v/>
      </c>
      <c r="F41" s="336" t="str">
        <f>IF($B41="","",IF(VLOOKUP($B41,名簿,5,FALSE)="","",VLOOKUP($B41,名簿,5,FALSE)))</f>
        <v/>
      </c>
      <c r="G41" s="344" t="str">
        <f>IF(VLOOKUP($A41,記②男,5,FALSE)="","",VLOOKUP($A41,記②男,5,FALSE))</f>
        <v/>
      </c>
      <c r="H41" s="343" t="str">
        <f>IF(VLOOKUP($A41,記②男,6,FALSE)="","",VLOOKUP($A41,記②男,6,FALSE))</f>
        <v/>
      </c>
      <c r="I41" s="344" t="str">
        <f>IF(VLOOKUP($A41,記②男,7,FALSE)="","",VLOOKUP($A41,記②男,7,FALSE))</f>
        <v/>
      </c>
      <c r="J41" s="343" t="str">
        <f>IF(VLOOKUP($A41,記②男,8,FALSE)="","",VLOOKUP($A41,記②男,8,FALSE))</f>
        <v/>
      </c>
      <c r="K41" s="344" t="str">
        <f>IF(VLOOKUP($A41,記②男,9,FALSE)="","",VLOOKUP($A41,記②男,9,FALSE))</f>
        <v/>
      </c>
      <c r="L41" s="343" t="str">
        <f>IF(VLOOKUP($A41,記②男,10,FALSE)="","",VLOOKUP($A41,記②男,10,FALSE))</f>
        <v/>
      </c>
      <c r="M41" s="336" t="str">
        <f>IF($B41="","",IF(VLOOKUP($B41,名簿,7,FALSE)="","",VLOOKUP($B41,名簿,7,FALSE)))</f>
        <v/>
      </c>
      <c r="N41" s="323" t="str">
        <f>IF($B41="","",IF(VLOOKUP($B41,名簿,8,FALSE)="","",VLOOKUP($B41,名簿,8,FALSE)))</f>
        <v/>
      </c>
    </row>
    <row r="42" spans="1:14" ht="22.5" customHeight="1">
      <c r="A42" s="345"/>
      <c r="B42" s="336"/>
      <c r="C42" s="336"/>
      <c r="D42" s="19" t="str">
        <f>IF($B41="","",VLOOKUP($B41,名簿,2,FALSE))</f>
        <v/>
      </c>
      <c r="E42" s="336"/>
      <c r="F42" s="336"/>
      <c r="G42" s="344"/>
      <c r="H42" s="343"/>
      <c r="I42" s="344"/>
      <c r="J42" s="343"/>
      <c r="K42" s="344"/>
      <c r="L42" s="343"/>
      <c r="M42" s="336"/>
      <c r="N42" s="323"/>
    </row>
    <row r="43" spans="1:14" ht="13.5" customHeight="1">
      <c r="A43" s="345">
        <f t="shared" ref="A43" si="15">A41+1</f>
        <v>18</v>
      </c>
      <c r="B43" s="336" t="str">
        <f>IF(VLOOKUP($A43,記②男,2,FALSE)="","",VLOOKUP($A43,記②男,2,FALSE))</f>
        <v/>
      </c>
      <c r="C43" s="336"/>
      <c r="D43" s="20" t="str">
        <f>IF($B43="","",IF(VLOOKUP($B43,名簿,3,FALSE)="","",VLOOKUP($B43,名簿,3,FALSE)))</f>
        <v/>
      </c>
      <c r="E43" s="336" t="str">
        <f>IF($B43="","",IF(VLOOKUP($B43,名簿,4,FALSE)="","",VLOOKUP($B43,名簿,4,FALSE)))</f>
        <v/>
      </c>
      <c r="F43" s="336" t="str">
        <f>IF($B43="","",IF(VLOOKUP($B43,名簿,5,FALSE)="","",VLOOKUP($B43,名簿,5,FALSE)))</f>
        <v/>
      </c>
      <c r="G43" s="344" t="str">
        <f>IF(VLOOKUP($A43,記②男,5,FALSE)="","",VLOOKUP($A43,記②男,5,FALSE))</f>
        <v/>
      </c>
      <c r="H43" s="343" t="str">
        <f>IF(VLOOKUP($A43,記②男,6,FALSE)="","",VLOOKUP($A43,記②男,6,FALSE))</f>
        <v/>
      </c>
      <c r="I43" s="344" t="str">
        <f>IF(VLOOKUP($A43,記②男,7,FALSE)="","",VLOOKUP($A43,記②男,7,FALSE))</f>
        <v/>
      </c>
      <c r="J43" s="343" t="str">
        <f>IF(VLOOKUP($A43,記②男,8,FALSE)="","",VLOOKUP($A43,記②男,8,FALSE))</f>
        <v/>
      </c>
      <c r="K43" s="344" t="str">
        <f>IF(VLOOKUP($A43,記②男,9,FALSE)="","",VLOOKUP($A43,記②男,9,FALSE))</f>
        <v/>
      </c>
      <c r="L43" s="343" t="str">
        <f>IF(VLOOKUP($A43,記②男,10,FALSE)="","",VLOOKUP($A43,記②男,10,FALSE))</f>
        <v/>
      </c>
      <c r="M43" s="336" t="str">
        <f>IF($B43="","",IF(VLOOKUP($B43,名簿,7,FALSE)="","",VLOOKUP($B43,名簿,7,FALSE)))</f>
        <v/>
      </c>
      <c r="N43" s="323" t="str">
        <f>IF($B43="","",IF(VLOOKUP($B43,名簿,8,FALSE)="","",VLOOKUP($B43,名簿,8,FALSE)))</f>
        <v/>
      </c>
    </row>
    <row r="44" spans="1:14" ht="22.5" customHeight="1">
      <c r="A44" s="345"/>
      <c r="B44" s="336"/>
      <c r="C44" s="336"/>
      <c r="D44" s="19" t="str">
        <f>IF($B43="","",VLOOKUP($B43,名簿,2,FALSE))</f>
        <v/>
      </c>
      <c r="E44" s="336"/>
      <c r="F44" s="336"/>
      <c r="G44" s="344"/>
      <c r="H44" s="343"/>
      <c r="I44" s="344"/>
      <c r="J44" s="343"/>
      <c r="K44" s="344"/>
      <c r="L44" s="343"/>
      <c r="M44" s="336"/>
      <c r="N44" s="323"/>
    </row>
    <row r="45" spans="1:14" ht="13.5" customHeight="1">
      <c r="A45" s="345">
        <f t="shared" ref="A45" si="16">A43+1</f>
        <v>19</v>
      </c>
      <c r="B45" s="336" t="str">
        <f>IF(VLOOKUP($A45,記②男,2,FALSE)="","",VLOOKUP($A45,記②男,2,FALSE))</f>
        <v/>
      </c>
      <c r="C45" s="336"/>
      <c r="D45" s="20" t="str">
        <f>IF($B45="","",IF(VLOOKUP($B45,名簿,3,FALSE)="","",VLOOKUP($B45,名簿,3,FALSE)))</f>
        <v/>
      </c>
      <c r="E45" s="336" t="str">
        <f>IF($B45="","",IF(VLOOKUP($B45,名簿,4,FALSE)="","",VLOOKUP($B45,名簿,4,FALSE)))</f>
        <v/>
      </c>
      <c r="F45" s="336" t="str">
        <f>IF($B45="","",IF(VLOOKUP($B45,名簿,5,FALSE)="","",VLOOKUP($B45,名簿,5,FALSE)))</f>
        <v/>
      </c>
      <c r="G45" s="344" t="str">
        <f>IF(VLOOKUP($A45,記②男,5,FALSE)="","",VLOOKUP($A45,記②男,5,FALSE))</f>
        <v/>
      </c>
      <c r="H45" s="343" t="str">
        <f>IF(VLOOKUP($A45,記②男,6,FALSE)="","",VLOOKUP($A45,記②男,6,FALSE))</f>
        <v/>
      </c>
      <c r="I45" s="344" t="str">
        <f>IF(VLOOKUP($A45,記②男,7,FALSE)="","",VLOOKUP($A45,記②男,7,FALSE))</f>
        <v/>
      </c>
      <c r="J45" s="343" t="str">
        <f>IF(VLOOKUP($A45,記②男,8,FALSE)="","",VLOOKUP($A45,記②男,8,FALSE))</f>
        <v/>
      </c>
      <c r="K45" s="344" t="str">
        <f>IF(VLOOKUP($A45,記②男,9,FALSE)="","",VLOOKUP($A45,記②男,9,FALSE))</f>
        <v/>
      </c>
      <c r="L45" s="343" t="str">
        <f>IF(VLOOKUP($A45,記②男,10,FALSE)="","",VLOOKUP($A45,記②男,10,FALSE))</f>
        <v/>
      </c>
      <c r="M45" s="336" t="str">
        <f>IF($B45="","",IF(VLOOKUP($B45,名簿,7,FALSE)="","",VLOOKUP($B45,名簿,7,FALSE)))</f>
        <v/>
      </c>
      <c r="N45" s="323" t="str">
        <f>IF($B45="","",IF(VLOOKUP($B45,名簿,8,FALSE)="","",VLOOKUP($B45,名簿,8,FALSE)))</f>
        <v/>
      </c>
    </row>
    <row r="46" spans="1:14" ht="22.5" customHeight="1">
      <c r="A46" s="345"/>
      <c r="B46" s="336"/>
      <c r="C46" s="336"/>
      <c r="D46" s="19" t="str">
        <f>IF($B45="","",VLOOKUP($B45,名簿,2,FALSE))</f>
        <v/>
      </c>
      <c r="E46" s="336"/>
      <c r="F46" s="336"/>
      <c r="G46" s="344"/>
      <c r="H46" s="343"/>
      <c r="I46" s="344"/>
      <c r="J46" s="343"/>
      <c r="K46" s="344"/>
      <c r="L46" s="343"/>
      <c r="M46" s="336"/>
      <c r="N46" s="323"/>
    </row>
    <row r="47" spans="1:14" ht="13.5" customHeight="1" thickBot="1">
      <c r="A47" s="345">
        <f t="shared" ref="A47" si="17">A45+1</f>
        <v>20</v>
      </c>
      <c r="B47" s="324" t="str">
        <f>IF(VLOOKUP($A47,記②男,2,FALSE)="","",VLOOKUP($A47,記②男,2,FALSE))</f>
        <v/>
      </c>
      <c r="C47" s="324"/>
      <c r="D47" s="20" t="str">
        <f>IF($B47="","",IF(VLOOKUP($B47,名簿,3,FALSE)="","",VLOOKUP($B47,名簿,3,FALSE)))</f>
        <v/>
      </c>
      <c r="E47" s="324" t="str">
        <f>IF($B47="","",IF(VLOOKUP($B47,名簿,4,FALSE)="","",VLOOKUP($B47,名簿,4,FALSE)))</f>
        <v/>
      </c>
      <c r="F47" s="324" t="str">
        <f>IF($B47="","",IF(VLOOKUP($B47,名簿,5,FALSE)="","",VLOOKUP($B47,名簿,5,FALSE)))</f>
        <v/>
      </c>
      <c r="G47" s="359" t="str">
        <f>IF(VLOOKUP($A47,記②男,5,FALSE)="","",VLOOKUP($A47,記②男,5,FALSE))</f>
        <v/>
      </c>
      <c r="H47" s="343" t="str">
        <f>IF(VLOOKUP($A47,記②男,6,FALSE)="","",VLOOKUP($A47,記②男,6,FALSE))</f>
        <v/>
      </c>
      <c r="I47" s="359" t="str">
        <f>IF(VLOOKUP($A47,記②男,7,FALSE)="","",VLOOKUP($A47,記②男,7,FALSE))</f>
        <v/>
      </c>
      <c r="J47" s="343" t="str">
        <f>IF(VLOOKUP($A47,記②男,8,FALSE)="","",VLOOKUP($A47,記②男,8,FALSE))</f>
        <v/>
      </c>
      <c r="K47" s="359" t="str">
        <f>IF(VLOOKUP($A47,記②男,9,FALSE)="","",VLOOKUP($A47,記②男,9,FALSE))</f>
        <v/>
      </c>
      <c r="L47" s="343" t="str">
        <f>IF(VLOOKUP($A47,記②男,10,FALSE)="","",VLOOKUP($A47,記②男,10,FALSE))</f>
        <v/>
      </c>
      <c r="M47" s="324" t="str">
        <f>IF($B47="","",IF(VLOOKUP($B47,名簿,7,FALSE)="","",VLOOKUP($B47,名簿,7,FALSE)))</f>
        <v/>
      </c>
      <c r="N47" s="326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25"/>
      <c r="D48" s="21" t="str">
        <f>IF($B47="","",VLOOKUP($B47,名簿,2,FALSE))</f>
        <v/>
      </c>
      <c r="E48" s="325"/>
      <c r="F48" s="325"/>
      <c r="G48" s="360"/>
      <c r="H48" s="358"/>
      <c r="I48" s="360"/>
      <c r="J48" s="358"/>
      <c r="K48" s="360"/>
      <c r="L48" s="358"/>
      <c r="M48" s="325"/>
      <c r="N48" s="327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IF(SUM(記②入力!$F$4,記②入力!$Q$4)=0,"",SUM(記②入力!$F$4,記②入力!$Q$4))</f>
        <v/>
      </c>
      <c r="I50" s="339" t="str">
        <f>IF(H50="","",H50*名簿!$L$7)</f>
        <v/>
      </c>
      <c r="J50" s="341" t="s">
        <v>14</v>
      </c>
      <c r="K50" s="337" t="str">
        <f>IF(SUM(記②入力!$G$4,記②入力!$R$4)=0,"",SUM(記②入力!$G$4,記②入力!$R$4))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記②入力!$A$1</f>
        <v>第２回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IF(VLOOKUP($A62,記②男,2,FALSE)="","",VLOOKUP($A62,記②男,2,FALSE))</f>
        <v/>
      </c>
      <c r="C62" s="346"/>
      <c r="D62" s="18" t="str">
        <f>IF($B62="","",IF(VLOOKUP($B62,名簿,3,FALSE)="","",VLOOKUP($B62,名簿,3,FALSE)))</f>
        <v/>
      </c>
      <c r="E62" s="346" t="str">
        <f>IF($B62="","",IF(VLOOKUP($B62,名簿,4,FALSE)="","",VLOOKUP($B62,名簿,4,FALSE)))</f>
        <v/>
      </c>
      <c r="F62" s="346" t="str">
        <f>IF($B62="","",IF(VLOOKUP($B62,名簿,5,FALSE)="","",VLOOKUP($B62,名簿,5,FALSE)))</f>
        <v/>
      </c>
      <c r="G62" s="362" t="str">
        <f>IF(VLOOKUP($A62,記②男,5,FALSE)="","",VLOOKUP($A62,記②男,5,FALSE))</f>
        <v/>
      </c>
      <c r="H62" s="361" t="str">
        <f>IF(VLOOKUP($A62,記②男,6,FALSE)="","",VLOOKUP($A62,記②男,6,FALSE))</f>
        <v/>
      </c>
      <c r="I62" s="362" t="str">
        <f>IF(VLOOKUP($A62,記②男,7,FALSE)="","",VLOOKUP($A62,記②男,7,FALSE))</f>
        <v/>
      </c>
      <c r="J62" s="361" t="str">
        <f>IF(VLOOKUP($A62,記②男,8,FALSE)="","",VLOOKUP($A62,記②男,8,FALSE))</f>
        <v/>
      </c>
      <c r="K62" s="362" t="str">
        <f>IF(VLOOKUP($A62,記②男,9,FALSE)="","",VLOOKUP($A62,記②男,9,FALSE))</f>
        <v/>
      </c>
      <c r="L62" s="361" t="str">
        <f>IF(VLOOKUP($A62,記②男,10,FALSE)="","",VLOOKUP($A62,記②男,10,FALSE))</f>
        <v/>
      </c>
      <c r="M62" s="346" t="str">
        <f>IF($B62="","",IF(VLOOKUP($B62,名簿,7,FALSE)="","",VLOOKUP($B62,名簿,7,FALSE)))</f>
        <v/>
      </c>
      <c r="N62" s="347" t="str">
        <f>IF($B62="","",IF(VLOOKUP($B62,名簿,8,FALSE)="","",VLOOKUP($B62,名簿,8,FALSE)))</f>
        <v/>
      </c>
    </row>
    <row r="63" spans="1:14" ht="22.5" customHeight="1">
      <c r="A63" s="365"/>
      <c r="B63" s="336"/>
      <c r="C63" s="336"/>
      <c r="D63" s="19" t="str">
        <f>IF($B62="","",VLOOKUP($B62,名簿,2,FALSE))</f>
        <v/>
      </c>
      <c r="E63" s="336"/>
      <c r="F63" s="336"/>
      <c r="G63" s="344"/>
      <c r="H63" s="343"/>
      <c r="I63" s="344"/>
      <c r="J63" s="343"/>
      <c r="K63" s="344"/>
      <c r="L63" s="343"/>
      <c r="M63" s="336"/>
      <c r="N63" s="323"/>
    </row>
    <row r="64" spans="1:14" ht="13.5" customHeight="1">
      <c r="A64" s="345">
        <f>A62+1</f>
        <v>22</v>
      </c>
      <c r="B64" s="336" t="str">
        <f>IF(VLOOKUP($A64,記②男,2,FALSE)="","",VLOOKUP($A64,記②男,2,FALSE))</f>
        <v/>
      </c>
      <c r="C64" s="336"/>
      <c r="D64" s="20" t="str">
        <f>IF($B64="","",IF(VLOOKUP($B64,名簿,3,FALSE)="","",VLOOKUP($B64,名簿,3,FALSE)))</f>
        <v/>
      </c>
      <c r="E64" s="336" t="str">
        <f>IF($B64="","",IF(VLOOKUP($B64,名簿,4,FALSE)="","",VLOOKUP($B64,名簿,4,FALSE)))</f>
        <v/>
      </c>
      <c r="F64" s="336" t="str">
        <f>IF($B64="","",IF(VLOOKUP($B64,名簿,5,FALSE)="","",VLOOKUP($B64,名簿,5,FALSE)))</f>
        <v/>
      </c>
      <c r="G64" s="344" t="str">
        <f>IF(VLOOKUP($A64,記②男,5,FALSE)="","",VLOOKUP($A64,記②男,5,FALSE))</f>
        <v/>
      </c>
      <c r="H64" s="343" t="str">
        <f>IF(VLOOKUP($A64,記②男,6,FALSE)="","",VLOOKUP($A64,記②男,6,FALSE))</f>
        <v/>
      </c>
      <c r="I64" s="344" t="str">
        <f>IF(VLOOKUP($A64,記②男,7,FALSE)="","",VLOOKUP($A64,記②男,7,FALSE))</f>
        <v/>
      </c>
      <c r="J64" s="343" t="str">
        <f>IF(VLOOKUP($A64,記②男,8,FALSE)="","",VLOOKUP($A64,記②男,8,FALSE))</f>
        <v/>
      </c>
      <c r="K64" s="344" t="str">
        <f>IF(VLOOKUP($A64,記②男,9,FALSE)="","",VLOOKUP($A64,記②男,9,FALSE))</f>
        <v/>
      </c>
      <c r="L64" s="343" t="str">
        <f>IF(VLOOKUP($A64,記②男,10,FALSE)="","",VLOOKUP($A64,記②男,10,FALSE))</f>
        <v/>
      </c>
      <c r="M64" s="336" t="str">
        <f>IF($B64="","",IF(VLOOKUP($B64,名簿,7,FALSE)="","",VLOOKUP($B64,名簿,7,FALSE)))</f>
        <v/>
      </c>
      <c r="N64" s="323" t="str">
        <f>IF($B64="","",IF(VLOOKUP($B64,名簿,8,FALSE)="","",VLOOKUP($B64,名簿,8,FALSE)))</f>
        <v/>
      </c>
    </row>
    <row r="65" spans="1:14" ht="21.75" customHeight="1">
      <c r="A65" s="345"/>
      <c r="B65" s="336"/>
      <c r="C65" s="336"/>
      <c r="D65" s="19" t="str">
        <f>IF($B64="","",VLOOKUP($B64,名簿,2,FALSE))</f>
        <v/>
      </c>
      <c r="E65" s="336"/>
      <c r="F65" s="336"/>
      <c r="G65" s="344"/>
      <c r="H65" s="343"/>
      <c r="I65" s="344"/>
      <c r="J65" s="343"/>
      <c r="K65" s="344"/>
      <c r="L65" s="343"/>
      <c r="M65" s="336"/>
      <c r="N65" s="323"/>
    </row>
    <row r="66" spans="1:14" ht="13.5" customHeight="1">
      <c r="A66" s="345">
        <f t="shared" ref="A66" si="18">A64+1</f>
        <v>23</v>
      </c>
      <c r="B66" s="336" t="str">
        <f>IF(VLOOKUP($A66,記②男,2,FALSE)="","",VLOOKUP($A66,記②男,2,FALSE))</f>
        <v/>
      </c>
      <c r="C66" s="336"/>
      <c r="D66" s="20" t="str">
        <f>IF($B66="","",IF(VLOOKUP($B66,名簿,3,FALSE)="","",VLOOKUP($B66,名簿,3,FALSE)))</f>
        <v/>
      </c>
      <c r="E66" s="336" t="str">
        <f>IF($B66="","",IF(VLOOKUP($B66,名簿,4,FALSE)="","",VLOOKUP($B66,名簿,4,FALSE)))</f>
        <v/>
      </c>
      <c r="F66" s="336" t="str">
        <f>IF($B66="","",IF(VLOOKUP($B66,名簿,5,FALSE)="","",VLOOKUP($B66,名簿,5,FALSE)))</f>
        <v/>
      </c>
      <c r="G66" s="344" t="str">
        <f>IF(VLOOKUP($A66,記②男,5,FALSE)="","",VLOOKUP($A66,記②男,5,FALSE))</f>
        <v/>
      </c>
      <c r="H66" s="343" t="str">
        <f>IF(VLOOKUP($A66,記②男,6,FALSE)="","",VLOOKUP($A66,記②男,6,FALSE))</f>
        <v/>
      </c>
      <c r="I66" s="344" t="str">
        <f>IF(VLOOKUP($A66,記②男,7,FALSE)="","",VLOOKUP($A66,記②男,7,FALSE))</f>
        <v/>
      </c>
      <c r="J66" s="343" t="str">
        <f>IF(VLOOKUP($A66,記②男,8,FALSE)="","",VLOOKUP($A66,記②男,8,FALSE))</f>
        <v/>
      </c>
      <c r="K66" s="344" t="str">
        <f>IF(VLOOKUP($A66,記②男,9,FALSE)="","",VLOOKUP($A66,記②男,9,FALSE))</f>
        <v/>
      </c>
      <c r="L66" s="343" t="str">
        <f>IF(VLOOKUP($A66,記②男,10,FALSE)="","",VLOOKUP($A66,記②男,10,FALSE))</f>
        <v/>
      </c>
      <c r="M66" s="336" t="str">
        <f>IF($B66="","",IF(VLOOKUP($B66,名簿,7,FALSE)="","",VLOOKUP($B66,名簿,7,FALSE)))</f>
        <v/>
      </c>
      <c r="N66" s="323" t="str">
        <f>IF($B66="","",IF(VLOOKUP($B66,名簿,8,FALSE)="","",VLOOKUP($B66,名簿,8,FALSE)))</f>
        <v/>
      </c>
    </row>
    <row r="67" spans="1:14" ht="21.75" customHeight="1">
      <c r="A67" s="345"/>
      <c r="B67" s="336"/>
      <c r="C67" s="336"/>
      <c r="D67" s="19" t="str">
        <f>IF($B66="","",VLOOKUP($B66,名簿,2,FALSE))</f>
        <v/>
      </c>
      <c r="E67" s="336"/>
      <c r="F67" s="336"/>
      <c r="G67" s="344"/>
      <c r="H67" s="343"/>
      <c r="I67" s="344"/>
      <c r="J67" s="343"/>
      <c r="K67" s="344"/>
      <c r="L67" s="343"/>
      <c r="M67" s="336"/>
      <c r="N67" s="323"/>
    </row>
    <row r="68" spans="1:14" ht="13.5" customHeight="1">
      <c r="A68" s="345">
        <f t="shared" ref="A68" si="19">A66+1</f>
        <v>24</v>
      </c>
      <c r="B68" s="336" t="str">
        <f>IF(VLOOKUP($A68,記②男,2,FALSE)="","",VLOOKUP($A68,記②男,2,FALSE))</f>
        <v/>
      </c>
      <c r="C68" s="336"/>
      <c r="D68" s="20" t="str">
        <f>IF($B68="","",IF(VLOOKUP($B68,名簿,3,FALSE)="","",VLOOKUP($B68,名簿,3,FALSE)))</f>
        <v/>
      </c>
      <c r="E68" s="336" t="str">
        <f>IF($B68="","",IF(VLOOKUP($B68,名簿,4,FALSE)="","",VLOOKUP($B68,名簿,4,FALSE)))</f>
        <v/>
      </c>
      <c r="F68" s="336" t="str">
        <f>IF($B68="","",IF(VLOOKUP($B68,名簿,5,FALSE)="","",VLOOKUP($B68,名簿,5,FALSE)))</f>
        <v/>
      </c>
      <c r="G68" s="344" t="str">
        <f>IF(VLOOKUP($A68,記②男,5,FALSE)="","",VLOOKUP($A68,記②男,5,FALSE))</f>
        <v/>
      </c>
      <c r="H68" s="343" t="str">
        <f>IF(VLOOKUP($A68,記②男,6,FALSE)="","",VLOOKUP($A68,記②男,6,FALSE))</f>
        <v/>
      </c>
      <c r="I68" s="344" t="str">
        <f>IF(VLOOKUP($A68,記②男,7,FALSE)="","",VLOOKUP($A68,記②男,7,FALSE))</f>
        <v/>
      </c>
      <c r="J68" s="343" t="str">
        <f>IF(VLOOKUP($A68,記②男,8,FALSE)="","",VLOOKUP($A68,記②男,8,FALSE))</f>
        <v/>
      </c>
      <c r="K68" s="344" t="str">
        <f>IF(VLOOKUP($A68,記②男,9,FALSE)="","",VLOOKUP($A68,記②男,9,FALSE))</f>
        <v/>
      </c>
      <c r="L68" s="343" t="str">
        <f>IF(VLOOKUP($A68,記②男,10,FALSE)="","",VLOOKUP($A68,記②男,10,FALSE))</f>
        <v/>
      </c>
      <c r="M68" s="336" t="str">
        <f>IF($B68="","",IF(VLOOKUP($B68,名簿,7,FALSE)="","",VLOOKUP($B68,名簿,7,FALSE)))</f>
        <v/>
      </c>
      <c r="N68" s="323" t="str">
        <f>IF($B68="","",IF(VLOOKUP($B68,名簿,8,FALSE)="","",VLOOKUP($B68,名簿,8,FALSE)))</f>
        <v/>
      </c>
    </row>
    <row r="69" spans="1:14" ht="22.5" customHeight="1">
      <c r="A69" s="345"/>
      <c r="B69" s="336"/>
      <c r="C69" s="336"/>
      <c r="D69" s="19" t="str">
        <f>IF($B68="","",VLOOKUP($B68,名簿,2,FALSE))</f>
        <v/>
      </c>
      <c r="E69" s="336"/>
      <c r="F69" s="336"/>
      <c r="G69" s="344"/>
      <c r="H69" s="343"/>
      <c r="I69" s="344"/>
      <c r="J69" s="343"/>
      <c r="K69" s="344"/>
      <c r="L69" s="343"/>
      <c r="M69" s="336"/>
      <c r="N69" s="323"/>
    </row>
    <row r="70" spans="1:14" ht="13.5" customHeight="1">
      <c r="A70" s="345">
        <f t="shared" ref="A70" si="20">A68+1</f>
        <v>25</v>
      </c>
      <c r="B70" s="336" t="str">
        <f>IF(VLOOKUP($A70,記②男,2,FALSE)="","",VLOOKUP($A70,記②男,2,FALSE))</f>
        <v/>
      </c>
      <c r="C70" s="336"/>
      <c r="D70" s="20" t="str">
        <f>IF($B70="","",IF(VLOOKUP($B70,名簿,3,FALSE)="","",VLOOKUP($B70,名簿,3,FALSE)))</f>
        <v/>
      </c>
      <c r="E70" s="336" t="str">
        <f>IF($B70="","",IF(VLOOKUP($B70,名簿,4,FALSE)="","",VLOOKUP($B70,名簿,4,FALSE)))</f>
        <v/>
      </c>
      <c r="F70" s="336" t="str">
        <f>IF($B70="","",IF(VLOOKUP($B70,名簿,5,FALSE)="","",VLOOKUP($B70,名簿,5,FALSE)))</f>
        <v/>
      </c>
      <c r="G70" s="344" t="str">
        <f>IF(VLOOKUP($A70,記②男,5,FALSE)="","",VLOOKUP($A70,記②男,5,FALSE))</f>
        <v/>
      </c>
      <c r="H70" s="343" t="str">
        <f>IF(VLOOKUP($A70,記②男,6,FALSE)="","",VLOOKUP($A70,記②男,6,FALSE))</f>
        <v/>
      </c>
      <c r="I70" s="344" t="str">
        <f>IF(VLOOKUP($A70,記②男,7,FALSE)="","",VLOOKUP($A70,記②男,7,FALSE))</f>
        <v/>
      </c>
      <c r="J70" s="343" t="str">
        <f>IF(VLOOKUP($A70,記②男,8,FALSE)="","",VLOOKUP($A70,記②男,8,FALSE))</f>
        <v/>
      </c>
      <c r="K70" s="344" t="str">
        <f>IF(VLOOKUP($A70,記②男,9,FALSE)="","",VLOOKUP($A70,記②男,9,FALSE))</f>
        <v/>
      </c>
      <c r="L70" s="343" t="str">
        <f>IF(VLOOKUP($A70,記②男,10,FALSE)="","",VLOOKUP($A70,記②男,10,FALSE))</f>
        <v/>
      </c>
      <c r="M70" s="336" t="str">
        <f>IF($B70="","",IF(VLOOKUP($B70,名簿,7,FALSE)="","",VLOOKUP($B70,名簿,7,FALSE)))</f>
        <v/>
      </c>
      <c r="N70" s="323" t="str">
        <f>IF($B70="","",IF(VLOOKUP($B70,名簿,8,FALSE)="","",VLOOKUP($B70,名簿,8,FALSE)))</f>
        <v/>
      </c>
    </row>
    <row r="71" spans="1:14" ht="22.5" customHeight="1">
      <c r="A71" s="345"/>
      <c r="B71" s="336"/>
      <c r="C71" s="336"/>
      <c r="D71" s="19" t="str">
        <f>IF($B70="","",VLOOKUP($B70,名簿,2,FALSE))</f>
        <v/>
      </c>
      <c r="E71" s="336"/>
      <c r="F71" s="336"/>
      <c r="G71" s="344"/>
      <c r="H71" s="343"/>
      <c r="I71" s="344"/>
      <c r="J71" s="343"/>
      <c r="K71" s="344"/>
      <c r="L71" s="343"/>
      <c r="M71" s="336"/>
      <c r="N71" s="323"/>
    </row>
    <row r="72" spans="1:14" ht="13.5" customHeight="1">
      <c r="A72" s="345">
        <f t="shared" ref="A72" si="21">A70+1</f>
        <v>26</v>
      </c>
      <c r="B72" s="336" t="str">
        <f>IF(VLOOKUP($A72,記②男,2,FALSE)="","",VLOOKUP($A72,記②男,2,FALSE))</f>
        <v/>
      </c>
      <c r="C72" s="336"/>
      <c r="D72" s="20" t="str">
        <f>IF($B72="","",IF(VLOOKUP($B72,名簿,3,FALSE)="","",VLOOKUP($B72,名簿,3,FALSE)))</f>
        <v/>
      </c>
      <c r="E72" s="336" t="str">
        <f>IF($B72="","",IF(VLOOKUP($B72,名簿,4,FALSE)="","",VLOOKUP($B72,名簿,4,FALSE)))</f>
        <v/>
      </c>
      <c r="F72" s="336" t="str">
        <f>IF($B72="","",IF(VLOOKUP($B72,名簿,5,FALSE)="","",VLOOKUP($B72,名簿,5,FALSE)))</f>
        <v/>
      </c>
      <c r="G72" s="344" t="str">
        <f>IF(VLOOKUP($A72,記②男,5,FALSE)="","",VLOOKUP($A72,記②男,5,FALSE))</f>
        <v/>
      </c>
      <c r="H72" s="343" t="str">
        <f>IF(VLOOKUP($A72,記②男,6,FALSE)="","",VLOOKUP($A72,記②男,6,FALSE))</f>
        <v/>
      </c>
      <c r="I72" s="344" t="str">
        <f>IF(VLOOKUP($A72,記②男,7,FALSE)="","",VLOOKUP($A72,記②男,7,FALSE))</f>
        <v/>
      </c>
      <c r="J72" s="343" t="str">
        <f>IF(VLOOKUP($A72,記②男,8,FALSE)="","",VLOOKUP($A72,記②男,8,FALSE))</f>
        <v/>
      </c>
      <c r="K72" s="344" t="str">
        <f>IF(VLOOKUP($A72,記②男,9,FALSE)="","",VLOOKUP($A72,記②男,9,FALSE))</f>
        <v/>
      </c>
      <c r="L72" s="343" t="str">
        <f>IF(VLOOKUP($A72,記②男,10,FALSE)="","",VLOOKUP($A72,記②男,10,FALSE))</f>
        <v/>
      </c>
      <c r="M72" s="336" t="str">
        <f>IF($B72="","",IF(VLOOKUP($B72,名簿,7,FALSE)="","",VLOOKUP($B72,名簿,7,FALSE)))</f>
        <v/>
      </c>
      <c r="N72" s="323" t="str">
        <f>IF($B72="","",IF(VLOOKUP($B72,名簿,8,FALSE)="","",VLOOKUP($B72,名簿,8,FALSE)))</f>
        <v/>
      </c>
    </row>
    <row r="73" spans="1:14" ht="21.75" customHeight="1">
      <c r="A73" s="345"/>
      <c r="B73" s="336"/>
      <c r="C73" s="336"/>
      <c r="D73" s="19" t="str">
        <f>IF($B72="","",VLOOKUP($B72,名簿,2,FALSE))</f>
        <v/>
      </c>
      <c r="E73" s="336"/>
      <c r="F73" s="336"/>
      <c r="G73" s="344"/>
      <c r="H73" s="343"/>
      <c r="I73" s="344"/>
      <c r="J73" s="343"/>
      <c r="K73" s="344"/>
      <c r="L73" s="343"/>
      <c r="M73" s="336"/>
      <c r="N73" s="323"/>
    </row>
    <row r="74" spans="1:14" ht="13.5" customHeight="1">
      <c r="A74" s="345">
        <f t="shared" ref="A74" si="22">A72+1</f>
        <v>27</v>
      </c>
      <c r="B74" s="336" t="str">
        <f>IF(VLOOKUP($A74,記②男,2,FALSE)="","",VLOOKUP($A74,記②男,2,FALSE))</f>
        <v/>
      </c>
      <c r="C74" s="336"/>
      <c r="D74" s="20" t="str">
        <f>IF($B74="","",IF(VLOOKUP($B74,名簿,3,FALSE)="","",VLOOKUP($B74,名簿,3,FALSE)))</f>
        <v/>
      </c>
      <c r="E74" s="336" t="str">
        <f>IF($B74="","",IF(VLOOKUP($B74,名簿,4,FALSE)="","",VLOOKUP($B74,名簿,4,FALSE)))</f>
        <v/>
      </c>
      <c r="F74" s="336" t="str">
        <f>IF($B74="","",IF(VLOOKUP($B74,名簿,5,FALSE)="","",VLOOKUP($B74,名簿,5,FALSE)))</f>
        <v/>
      </c>
      <c r="G74" s="344" t="str">
        <f>IF(VLOOKUP($A74,記②男,5,FALSE)="","",VLOOKUP($A74,記②男,5,FALSE))</f>
        <v/>
      </c>
      <c r="H74" s="343" t="str">
        <f>IF(VLOOKUP($A74,記②男,6,FALSE)="","",VLOOKUP($A74,記②男,6,FALSE))</f>
        <v/>
      </c>
      <c r="I74" s="344" t="str">
        <f>IF(VLOOKUP($A74,記②男,7,FALSE)="","",VLOOKUP($A74,記②男,7,FALSE))</f>
        <v/>
      </c>
      <c r="J74" s="343" t="str">
        <f>IF(VLOOKUP($A74,記②男,8,FALSE)="","",VLOOKUP($A74,記②男,8,FALSE))</f>
        <v/>
      </c>
      <c r="K74" s="344" t="str">
        <f>IF(VLOOKUP($A74,記②男,9,FALSE)="","",VLOOKUP($A74,記②男,9,FALSE))</f>
        <v/>
      </c>
      <c r="L74" s="343" t="str">
        <f>IF(VLOOKUP($A74,記②男,10,FALSE)="","",VLOOKUP($A74,記②男,10,FALSE))</f>
        <v/>
      </c>
      <c r="M74" s="336" t="str">
        <f>IF($B74="","",IF(VLOOKUP($B74,名簿,7,FALSE)="","",VLOOKUP($B74,名簿,7,FALSE)))</f>
        <v/>
      </c>
      <c r="N74" s="323" t="str">
        <f>IF($B74="","",IF(VLOOKUP($B74,名簿,8,FALSE)="","",VLOOKUP($B74,名簿,8,FALSE)))</f>
        <v/>
      </c>
    </row>
    <row r="75" spans="1:14" ht="22.5" customHeight="1">
      <c r="A75" s="345"/>
      <c r="B75" s="336"/>
      <c r="C75" s="336"/>
      <c r="D75" s="19" t="str">
        <f>IF($B74="","",VLOOKUP($B74,名簿,2,FALSE))</f>
        <v/>
      </c>
      <c r="E75" s="336"/>
      <c r="F75" s="336"/>
      <c r="G75" s="344"/>
      <c r="H75" s="343"/>
      <c r="I75" s="344"/>
      <c r="J75" s="343"/>
      <c r="K75" s="344"/>
      <c r="L75" s="343"/>
      <c r="M75" s="336"/>
      <c r="N75" s="323"/>
    </row>
    <row r="76" spans="1:14" ht="13.5" customHeight="1">
      <c r="A76" s="345">
        <f t="shared" ref="A76" si="23">A74+1</f>
        <v>28</v>
      </c>
      <c r="B76" s="336" t="str">
        <f>IF(VLOOKUP($A76,記②男,2,FALSE)="","",VLOOKUP($A76,記②男,2,FALSE))</f>
        <v/>
      </c>
      <c r="C76" s="336"/>
      <c r="D76" s="20" t="str">
        <f>IF($B76="","",IF(VLOOKUP($B76,名簿,3,FALSE)="","",VLOOKUP($B76,名簿,3,FALSE)))</f>
        <v/>
      </c>
      <c r="E76" s="336" t="str">
        <f>IF($B76="","",IF(VLOOKUP($B76,名簿,4,FALSE)="","",VLOOKUP($B76,名簿,4,FALSE)))</f>
        <v/>
      </c>
      <c r="F76" s="336" t="str">
        <f>IF($B76="","",IF(VLOOKUP($B76,名簿,5,FALSE)="","",VLOOKUP($B76,名簿,5,FALSE)))</f>
        <v/>
      </c>
      <c r="G76" s="344" t="str">
        <f>IF(VLOOKUP($A76,記②男,5,FALSE)="","",VLOOKUP($A76,記②男,5,FALSE))</f>
        <v/>
      </c>
      <c r="H76" s="343" t="str">
        <f>IF(VLOOKUP($A76,記②男,6,FALSE)="","",VLOOKUP($A76,記②男,6,FALSE))</f>
        <v/>
      </c>
      <c r="I76" s="344" t="str">
        <f>IF(VLOOKUP($A76,記②男,7,FALSE)="","",VLOOKUP($A76,記②男,7,FALSE))</f>
        <v/>
      </c>
      <c r="J76" s="343" t="str">
        <f>IF(VLOOKUP($A76,記②男,8,FALSE)="","",VLOOKUP($A76,記②男,8,FALSE))</f>
        <v/>
      </c>
      <c r="K76" s="344" t="str">
        <f>IF(VLOOKUP($A76,記②男,9,FALSE)="","",VLOOKUP($A76,記②男,9,FALSE))</f>
        <v/>
      </c>
      <c r="L76" s="343" t="str">
        <f>IF(VLOOKUP($A76,記②男,10,FALSE)="","",VLOOKUP($A76,記②男,10,FALSE))</f>
        <v/>
      </c>
      <c r="M76" s="336" t="str">
        <f>IF($B76="","",IF(VLOOKUP($B76,名簿,7,FALSE)="","",VLOOKUP($B76,名簿,7,FALSE)))</f>
        <v/>
      </c>
      <c r="N76" s="323" t="str">
        <f>IF($B76="","",IF(VLOOKUP($B76,名簿,8,FALSE)="","",VLOOKUP($B76,名簿,8,FALSE)))</f>
        <v/>
      </c>
    </row>
    <row r="77" spans="1:14" ht="22.5" customHeight="1">
      <c r="A77" s="345"/>
      <c r="B77" s="336"/>
      <c r="C77" s="336"/>
      <c r="D77" s="19" t="str">
        <f>IF($B76="","",VLOOKUP($B76,名簿,2,FALSE))</f>
        <v/>
      </c>
      <c r="E77" s="336"/>
      <c r="F77" s="336"/>
      <c r="G77" s="344"/>
      <c r="H77" s="343"/>
      <c r="I77" s="344"/>
      <c r="J77" s="343"/>
      <c r="K77" s="344"/>
      <c r="L77" s="343"/>
      <c r="M77" s="336"/>
      <c r="N77" s="323"/>
    </row>
    <row r="78" spans="1:14" ht="13.5" customHeight="1">
      <c r="A78" s="345">
        <f t="shared" ref="A78" si="24">A76+1</f>
        <v>29</v>
      </c>
      <c r="B78" s="336" t="str">
        <f>IF(VLOOKUP($A78,記②男,2,FALSE)="","",VLOOKUP($A78,記②男,2,FALSE))</f>
        <v/>
      </c>
      <c r="C78" s="336"/>
      <c r="D78" s="20" t="str">
        <f>IF($B78="","",IF(VLOOKUP($B78,名簿,3,FALSE)="","",VLOOKUP($B78,名簿,3,FALSE)))</f>
        <v/>
      </c>
      <c r="E78" s="336" t="str">
        <f>IF($B78="","",IF(VLOOKUP($B78,名簿,4,FALSE)="","",VLOOKUP($B78,名簿,4,FALSE)))</f>
        <v/>
      </c>
      <c r="F78" s="336" t="str">
        <f>IF($B78="","",IF(VLOOKUP($B78,名簿,5,FALSE)="","",VLOOKUP($B78,名簿,5,FALSE)))</f>
        <v/>
      </c>
      <c r="G78" s="344" t="str">
        <f>IF(VLOOKUP($A78,記②男,5,FALSE)="","",VLOOKUP($A78,記②男,5,FALSE))</f>
        <v/>
      </c>
      <c r="H78" s="343" t="str">
        <f>IF(VLOOKUP($A78,記②男,6,FALSE)="","",VLOOKUP($A78,記②男,6,FALSE))</f>
        <v/>
      </c>
      <c r="I78" s="344" t="str">
        <f>IF(VLOOKUP($A78,記②男,7,FALSE)="","",VLOOKUP($A78,記②男,7,FALSE))</f>
        <v/>
      </c>
      <c r="J78" s="343" t="str">
        <f>IF(VLOOKUP($A78,記②男,8,FALSE)="","",VLOOKUP($A78,記②男,8,FALSE))</f>
        <v/>
      </c>
      <c r="K78" s="344" t="str">
        <f>IF(VLOOKUP($A78,記②男,9,FALSE)="","",VLOOKUP($A78,記②男,9,FALSE))</f>
        <v/>
      </c>
      <c r="L78" s="343" t="str">
        <f>IF(VLOOKUP($A78,記②男,10,FALSE)="","",VLOOKUP($A78,記②男,10,FALSE))</f>
        <v/>
      </c>
      <c r="M78" s="336" t="str">
        <f>IF($B78="","",IF(VLOOKUP($B78,名簿,7,FALSE)="","",VLOOKUP($B78,名簿,7,FALSE)))</f>
        <v/>
      </c>
      <c r="N78" s="323" t="str">
        <f>IF($B78="","",IF(VLOOKUP($B78,名簿,8,FALSE)="","",VLOOKUP($B78,名簿,8,FALSE)))</f>
        <v/>
      </c>
    </row>
    <row r="79" spans="1:14" ht="22.5" customHeight="1">
      <c r="A79" s="345"/>
      <c r="B79" s="336"/>
      <c r="C79" s="336"/>
      <c r="D79" s="19" t="str">
        <f>IF($B78="","",VLOOKUP($B78,名簿,2,FALSE))</f>
        <v/>
      </c>
      <c r="E79" s="336"/>
      <c r="F79" s="336"/>
      <c r="G79" s="344"/>
      <c r="H79" s="343"/>
      <c r="I79" s="344"/>
      <c r="J79" s="343"/>
      <c r="K79" s="344"/>
      <c r="L79" s="343"/>
      <c r="M79" s="336"/>
      <c r="N79" s="323"/>
    </row>
    <row r="80" spans="1:14" ht="13.5" customHeight="1">
      <c r="A80" s="345">
        <f t="shared" ref="A80" si="25">A78+1</f>
        <v>30</v>
      </c>
      <c r="B80" s="336" t="str">
        <f>IF(VLOOKUP($A80,記②男,2,FALSE)="","",VLOOKUP($A80,記②男,2,FALSE))</f>
        <v/>
      </c>
      <c r="C80" s="336"/>
      <c r="D80" s="20" t="str">
        <f>IF($B80="","",IF(VLOOKUP($B80,名簿,3,FALSE)="","",VLOOKUP($B80,名簿,3,FALSE)))</f>
        <v/>
      </c>
      <c r="E80" s="336" t="str">
        <f>IF($B80="","",IF(VLOOKUP($B80,名簿,4,FALSE)="","",VLOOKUP($B80,名簿,4,FALSE)))</f>
        <v/>
      </c>
      <c r="F80" s="336" t="str">
        <f>IF($B80="","",IF(VLOOKUP($B80,名簿,5,FALSE)="","",VLOOKUP($B80,名簿,5,FALSE)))</f>
        <v/>
      </c>
      <c r="G80" s="344" t="str">
        <f>IF(VLOOKUP($A80,記②男,5,FALSE)="","",VLOOKUP($A80,記②男,5,FALSE))</f>
        <v/>
      </c>
      <c r="H80" s="343" t="str">
        <f>IF(VLOOKUP($A80,記②男,6,FALSE)="","",VLOOKUP($A80,記②男,6,FALSE))</f>
        <v/>
      </c>
      <c r="I80" s="344" t="str">
        <f>IF(VLOOKUP($A80,記②男,7,FALSE)="","",VLOOKUP($A80,記②男,7,FALSE))</f>
        <v/>
      </c>
      <c r="J80" s="343" t="str">
        <f>IF(VLOOKUP($A80,記②男,8,FALSE)="","",VLOOKUP($A80,記②男,8,FALSE))</f>
        <v/>
      </c>
      <c r="K80" s="344" t="str">
        <f>IF(VLOOKUP($A80,記②男,9,FALSE)="","",VLOOKUP($A80,記②男,9,FALSE))</f>
        <v/>
      </c>
      <c r="L80" s="343" t="str">
        <f>IF(VLOOKUP($A80,記②男,10,FALSE)="","",VLOOKUP($A80,記②男,10,FALSE))</f>
        <v/>
      </c>
      <c r="M80" s="336" t="str">
        <f>IF($B80="","",IF(VLOOKUP($B80,名簿,7,FALSE)="","",VLOOKUP($B80,名簿,7,FALSE)))</f>
        <v/>
      </c>
      <c r="N80" s="323" t="str">
        <f>IF($B80="","",IF(VLOOKUP($B80,名簿,8,FALSE)="","",VLOOKUP($B80,名簿,8,FALSE)))</f>
        <v/>
      </c>
    </row>
    <row r="81" spans="1:14" ht="22.5" customHeight="1">
      <c r="A81" s="345"/>
      <c r="B81" s="336"/>
      <c r="C81" s="336"/>
      <c r="D81" s="19" t="str">
        <f>IF($B80="","",VLOOKUP($B80,名簿,2,FALSE))</f>
        <v/>
      </c>
      <c r="E81" s="336"/>
      <c r="F81" s="336"/>
      <c r="G81" s="344"/>
      <c r="H81" s="343"/>
      <c r="I81" s="344"/>
      <c r="J81" s="343"/>
      <c r="K81" s="344"/>
      <c r="L81" s="343"/>
      <c r="M81" s="336"/>
      <c r="N81" s="323"/>
    </row>
    <row r="82" spans="1:14" ht="13.5" customHeight="1">
      <c r="A82" s="345">
        <f t="shared" ref="A82" si="26">A80+1</f>
        <v>31</v>
      </c>
      <c r="B82" s="336" t="str">
        <f>IF(VLOOKUP($A82,記②男,2,FALSE)="","",VLOOKUP($A82,記②男,2,FALSE))</f>
        <v/>
      </c>
      <c r="C82" s="336"/>
      <c r="D82" s="20" t="str">
        <f>IF($B82="","",IF(VLOOKUP($B82,名簿,3,FALSE)="","",VLOOKUP($B82,名簿,3,FALSE)))</f>
        <v/>
      </c>
      <c r="E82" s="336" t="str">
        <f>IF($B82="","",IF(VLOOKUP($B82,名簿,4,FALSE)="","",VLOOKUP($B82,名簿,4,FALSE)))</f>
        <v/>
      </c>
      <c r="F82" s="336" t="str">
        <f>IF($B82="","",IF(VLOOKUP($B82,名簿,5,FALSE)="","",VLOOKUP($B82,名簿,5,FALSE)))</f>
        <v/>
      </c>
      <c r="G82" s="344" t="str">
        <f>IF(VLOOKUP($A82,記②男,5,FALSE)="","",VLOOKUP($A82,記②男,5,FALSE))</f>
        <v/>
      </c>
      <c r="H82" s="343" t="str">
        <f>IF(VLOOKUP($A82,記②男,6,FALSE)="","",VLOOKUP($A82,記②男,6,FALSE))</f>
        <v/>
      </c>
      <c r="I82" s="344" t="str">
        <f>IF(VLOOKUP($A82,記②男,7,FALSE)="","",VLOOKUP($A82,記②男,7,FALSE))</f>
        <v/>
      </c>
      <c r="J82" s="343" t="str">
        <f>IF(VLOOKUP($A82,記②男,8,FALSE)="","",VLOOKUP($A82,記②男,8,FALSE))</f>
        <v/>
      </c>
      <c r="K82" s="344" t="str">
        <f>IF(VLOOKUP($A82,記②男,9,FALSE)="","",VLOOKUP($A82,記②男,9,FALSE))</f>
        <v/>
      </c>
      <c r="L82" s="343" t="str">
        <f>IF(VLOOKUP($A82,記②男,10,FALSE)="","",VLOOKUP($A82,記②男,10,FALSE))</f>
        <v/>
      </c>
      <c r="M82" s="336" t="str">
        <f>IF($B82="","",IF(VLOOKUP($B82,名簿,7,FALSE)="","",VLOOKUP($B82,名簿,7,FALSE)))</f>
        <v/>
      </c>
      <c r="N82" s="323" t="str">
        <f>IF($B82="","",IF(VLOOKUP($B82,名簿,8,FALSE)="","",VLOOKUP($B82,名簿,8,FALSE)))</f>
        <v/>
      </c>
    </row>
    <row r="83" spans="1:14" ht="22.5" customHeight="1">
      <c r="A83" s="345"/>
      <c r="B83" s="336"/>
      <c r="C83" s="336"/>
      <c r="D83" s="19" t="str">
        <f>IF($B82="","",VLOOKUP($B82,名簿,2,FALSE))</f>
        <v/>
      </c>
      <c r="E83" s="336"/>
      <c r="F83" s="336"/>
      <c r="G83" s="344"/>
      <c r="H83" s="343"/>
      <c r="I83" s="344"/>
      <c r="J83" s="343"/>
      <c r="K83" s="344"/>
      <c r="L83" s="343"/>
      <c r="M83" s="336"/>
      <c r="N83" s="323"/>
    </row>
    <row r="84" spans="1:14" ht="13.5" customHeight="1">
      <c r="A84" s="345">
        <f t="shared" ref="A84" si="27">A82+1</f>
        <v>32</v>
      </c>
      <c r="B84" s="336" t="str">
        <f>IF(VLOOKUP($A84,記②男,2,FALSE)="","",VLOOKUP($A84,記②男,2,FALSE))</f>
        <v/>
      </c>
      <c r="C84" s="336"/>
      <c r="D84" s="20" t="str">
        <f>IF($B84="","",IF(VLOOKUP($B84,名簿,3,FALSE)="","",VLOOKUP($B84,名簿,3,FALSE)))</f>
        <v/>
      </c>
      <c r="E84" s="336" t="str">
        <f>IF($B84="","",IF(VLOOKUP($B84,名簿,4,FALSE)="","",VLOOKUP($B84,名簿,4,FALSE)))</f>
        <v/>
      </c>
      <c r="F84" s="336" t="str">
        <f>IF($B84="","",IF(VLOOKUP($B84,名簿,5,FALSE)="","",VLOOKUP($B84,名簿,5,FALSE)))</f>
        <v/>
      </c>
      <c r="G84" s="344" t="str">
        <f>IF(VLOOKUP($A84,記②男,5,FALSE)="","",VLOOKUP($A84,記②男,5,FALSE))</f>
        <v/>
      </c>
      <c r="H84" s="343" t="str">
        <f>IF(VLOOKUP($A84,記②男,6,FALSE)="","",VLOOKUP($A84,記②男,6,FALSE))</f>
        <v/>
      </c>
      <c r="I84" s="344" t="str">
        <f>IF(VLOOKUP($A84,記②男,7,FALSE)="","",VLOOKUP($A84,記②男,7,FALSE))</f>
        <v/>
      </c>
      <c r="J84" s="343" t="str">
        <f>IF(VLOOKUP($A84,記②男,8,FALSE)="","",VLOOKUP($A84,記②男,8,FALSE))</f>
        <v/>
      </c>
      <c r="K84" s="344" t="str">
        <f>IF(VLOOKUP($A84,記②男,9,FALSE)="","",VLOOKUP($A84,記②男,9,FALSE))</f>
        <v/>
      </c>
      <c r="L84" s="343" t="str">
        <f>IF(VLOOKUP($A84,記②男,10,FALSE)="","",VLOOKUP($A84,記②男,10,FALSE))</f>
        <v/>
      </c>
      <c r="M84" s="336" t="str">
        <f>IF($B84="","",IF(VLOOKUP($B84,名簿,7,FALSE)="","",VLOOKUP($B84,名簿,7,FALSE)))</f>
        <v/>
      </c>
      <c r="N84" s="323" t="str">
        <f>IF($B84="","",IF(VLOOKUP($B84,名簿,8,FALSE)="","",VLOOKUP($B84,名簿,8,FALSE)))</f>
        <v/>
      </c>
    </row>
    <row r="85" spans="1:14" ht="21.75" customHeight="1">
      <c r="A85" s="345"/>
      <c r="B85" s="336"/>
      <c r="C85" s="336"/>
      <c r="D85" s="19" t="str">
        <f>IF($B84="","",VLOOKUP($B84,名簿,2,FALSE))</f>
        <v/>
      </c>
      <c r="E85" s="336"/>
      <c r="F85" s="336"/>
      <c r="G85" s="344"/>
      <c r="H85" s="343"/>
      <c r="I85" s="344"/>
      <c r="J85" s="343"/>
      <c r="K85" s="344"/>
      <c r="L85" s="343"/>
      <c r="M85" s="336"/>
      <c r="N85" s="323"/>
    </row>
    <row r="86" spans="1:14" ht="13.5" customHeight="1">
      <c r="A86" s="345">
        <f t="shared" ref="A86" si="28">A84+1</f>
        <v>33</v>
      </c>
      <c r="B86" s="336" t="str">
        <f>IF(VLOOKUP($A86,記②男,2,FALSE)="","",VLOOKUP($A86,記②男,2,FALSE))</f>
        <v/>
      </c>
      <c r="C86" s="336"/>
      <c r="D86" s="20" t="str">
        <f>IF($B86="","",IF(VLOOKUP($B86,名簿,3,FALSE)="","",VLOOKUP($B86,名簿,3,FALSE)))</f>
        <v/>
      </c>
      <c r="E86" s="336" t="str">
        <f>IF($B86="","",IF(VLOOKUP($B86,名簿,4,FALSE)="","",VLOOKUP($B86,名簿,4,FALSE)))</f>
        <v/>
      </c>
      <c r="F86" s="336" t="str">
        <f>IF($B86="","",IF(VLOOKUP($B86,名簿,5,FALSE)="","",VLOOKUP($B86,名簿,5,FALSE)))</f>
        <v/>
      </c>
      <c r="G86" s="344" t="str">
        <f>IF(VLOOKUP($A86,記②男,5,FALSE)="","",VLOOKUP($A86,記②男,5,FALSE))</f>
        <v/>
      </c>
      <c r="H86" s="343" t="str">
        <f>IF(VLOOKUP($A86,記②男,6,FALSE)="","",VLOOKUP($A86,記②男,6,FALSE))</f>
        <v/>
      </c>
      <c r="I86" s="344" t="str">
        <f>IF(VLOOKUP($A86,記②男,7,FALSE)="","",VLOOKUP($A86,記②男,7,FALSE))</f>
        <v/>
      </c>
      <c r="J86" s="343" t="str">
        <f>IF(VLOOKUP($A86,記②男,8,FALSE)="","",VLOOKUP($A86,記②男,8,FALSE))</f>
        <v/>
      </c>
      <c r="K86" s="344" t="str">
        <f>IF(VLOOKUP($A86,記②男,9,FALSE)="","",VLOOKUP($A86,記②男,9,FALSE))</f>
        <v/>
      </c>
      <c r="L86" s="343" t="str">
        <f>IF(VLOOKUP($A86,記②男,10,FALSE)="","",VLOOKUP($A86,記②男,10,FALSE))</f>
        <v/>
      </c>
      <c r="M86" s="336" t="str">
        <f>IF($B86="","",IF(VLOOKUP($B86,名簿,7,FALSE)="","",VLOOKUP($B86,名簿,7,FALSE)))</f>
        <v/>
      </c>
      <c r="N86" s="323" t="str">
        <f>IF($B86="","",IF(VLOOKUP($B86,名簿,8,FALSE)="","",VLOOKUP($B86,名簿,8,FALSE)))</f>
        <v/>
      </c>
    </row>
    <row r="87" spans="1:14" ht="21.75" customHeight="1">
      <c r="A87" s="345"/>
      <c r="B87" s="336"/>
      <c r="C87" s="336"/>
      <c r="D87" s="19" t="str">
        <f>IF($B86="","",VLOOKUP($B86,名簿,2,FALSE))</f>
        <v/>
      </c>
      <c r="E87" s="336"/>
      <c r="F87" s="336"/>
      <c r="G87" s="344"/>
      <c r="H87" s="343"/>
      <c r="I87" s="344"/>
      <c r="J87" s="343"/>
      <c r="K87" s="344"/>
      <c r="L87" s="343"/>
      <c r="M87" s="336"/>
      <c r="N87" s="323"/>
    </row>
    <row r="88" spans="1:14" ht="13.5" customHeight="1">
      <c r="A88" s="345">
        <f t="shared" ref="A88" si="29">A86+1</f>
        <v>34</v>
      </c>
      <c r="B88" s="336" t="str">
        <f>IF(VLOOKUP($A88,記②男,2,FALSE)="","",VLOOKUP($A88,記②男,2,FALSE))</f>
        <v/>
      </c>
      <c r="C88" s="336"/>
      <c r="D88" s="20" t="str">
        <f>IF($B88="","",IF(VLOOKUP($B88,名簿,3,FALSE)="","",VLOOKUP($B88,名簿,3,FALSE)))</f>
        <v/>
      </c>
      <c r="E88" s="336" t="str">
        <f>IF($B88="","",IF(VLOOKUP($B88,名簿,4,FALSE)="","",VLOOKUP($B88,名簿,4,FALSE)))</f>
        <v/>
      </c>
      <c r="F88" s="336" t="str">
        <f>IF($B88="","",IF(VLOOKUP($B88,名簿,5,FALSE)="","",VLOOKUP($B88,名簿,5,FALSE)))</f>
        <v/>
      </c>
      <c r="G88" s="344" t="str">
        <f>IF(VLOOKUP($A88,記②男,5,FALSE)="","",VLOOKUP($A88,記②男,5,FALSE))</f>
        <v/>
      </c>
      <c r="H88" s="343" t="str">
        <f>IF(VLOOKUP($A88,記②男,6,FALSE)="","",VLOOKUP($A88,記②男,6,FALSE))</f>
        <v/>
      </c>
      <c r="I88" s="344" t="str">
        <f>IF(VLOOKUP($A88,記②男,7,FALSE)="","",VLOOKUP($A88,記②男,7,FALSE))</f>
        <v/>
      </c>
      <c r="J88" s="343" t="str">
        <f>IF(VLOOKUP($A88,記②男,8,FALSE)="","",VLOOKUP($A88,記②男,8,FALSE))</f>
        <v/>
      </c>
      <c r="K88" s="344" t="str">
        <f>IF(VLOOKUP($A88,記②男,9,FALSE)="","",VLOOKUP($A88,記②男,9,FALSE))</f>
        <v/>
      </c>
      <c r="L88" s="343" t="str">
        <f>IF(VLOOKUP($A88,記②男,10,FALSE)="","",VLOOKUP($A88,記②男,10,FALSE))</f>
        <v/>
      </c>
      <c r="M88" s="336" t="str">
        <f>IF($B88="","",IF(VLOOKUP($B88,名簿,7,FALSE)="","",VLOOKUP($B88,名簿,7,FALSE)))</f>
        <v/>
      </c>
      <c r="N88" s="323" t="str">
        <f>IF($B88="","",IF(VLOOKUP($B88,名簿,8,FALSE)="","",VLOOKUP($B88,名簿,8,FALSE)))</f>
        <v/>
      </c>
    </row>
    <row r="89" spans="1:14" ht="22.5" customHeight="1">
      <c r="A89" s="345"/>
      <c r="B89" s="336"/>
      <c r="C89" s="336"/>
      <c r="D89" s="19" t="str">
        <f>IF($B88="","",VLOOKUP($B88,名簿,2,FALSE))</f>
        <v/>
      </c>
      <c r="E89" s="336"/>
      <c r="F89" s="336"/>
      <c r="G89" s="344"/>
      <c r="H89" s="343"/>
      <c r="I89" s="344"/>
      <c r="J89" s="343"/>
      <c r="K89" s="344"/>
      <c r="L89" s="343"/>
      <c r="M89" s="336"/>
      <c r="N89" s="323"/>
    </row>
    <row r="90" spans="1:14" ht="13.5" customHeight="1">
      <c r="A90" s="345">
        <f t="shared" ref="A90" si="30">A88+1</f>
        <v>35</v>
      </c>
      <c r="B90" s="336" t="str">
        <f>IF(VLOOKUP($A90,記②男,2,FALSE)="","",VLOOKUP($A90,記②男,2,FALSE))</f>
        <v/>
      </c>
      <c r="C90" s="336"/>
      <c r="D90" s="20" t="str">
        <f>IF($B90="","",IF(VLOOKUP($B90,名簿,3,FALSE)="","",VLOOKUP($B90,名簿,3,FALSE)))</f>
        <v/>
      </c>
      <c r="E90" s="336" t="str">
        <f>IF($B90="","",IF(VLOOKUP($B90,名簿,4,FALSE)="","",VLOOKUP($B90,名簿,4,FALSE)))</f>
        <v/>
      </c>
      <c r="F90" s="336" t="str">
        <f>IF($B90="","",IF(VLOOKUP($B90,名簿,5,FALSE)="","",VLOOKUP($B90,名簿,5,FALSE)))</f>
        <v/>
      </c>
      <c r="G90" s="344" t="str">
        <f>IF(VLOOKUP($A90,記②男,5,FALSE)="","",VLOOKUP($A90,記②男,5,FALSE))</f>
        <v/>
      </c>
      <c r="H90" s="343" t="str">
        <f>IF(VLOOKUP($A90,記②男,6,FALSE)="","",VLOOKUP($A90,記②男,6,FALSE))</f>
        <v/>
      </c>
      <c r="I90" s="344" t="str">
        <f>IF(VLOOKUP($A90,記②男,7,FALSE)="","",VLOOKUP($A90,記②男,7,FALSE))</f>
        <v/>
      </c>
      <c r="J90" s="343" t="str">
        <f>IF(VLOOKUP($A90,記②男,8,FALSE)="","",VLOOKUP($A90,記②男,8,FALSE))</f>
        <v/>
      </c>
      <c r="K90" s="344" t="str">
        <f>IF(VLOOKUP($A90,記②男,9,FALSE)="","",VLOOKUP($A90,記②男,9,FALSE))</f>
        <v/>
      </c>
      <c r="L90" s="343" t="str">
        <f>IF(VLOOKUP($A90,記②男,10,FALSE)="","",VLOOKUP($A90,記②男,10,FALSE))</f>
        <v/>
      </c>
      <c r="M90" s="336" t="str">
        <f>IF($B90="","",IF(VLOOKUP($B90,名簿,7,FALSE)="","",VLOOKUP($B90,名簿,7,FALSE)))</f>
        <v/>
      </c>
      <c r="N90" s="323" t="str">
        <f>IF($B90="","",IF(VLOOKUP($B90,名簿,8,FALSE)="","",VLOOKUP($B90,名簿,8,FALSE)))</f>
        <v/>
      </c>
    </row>
    <row r="91" spans="1:14" ht="22.5" customHeight="1">
      <c r="A91" s="345"/>
      <c r="B91" s="336"/>
      <c r="C91" s="336"/>
      <c r="D91" s="19" t="str">
        <f>IF($B90="","",VLOOKUP($B90,名簿,2,FALSE))</f>
        <v/>
      </c>
      <c r="E91" s="336"/>
      <c r="F91" s="336"/>
      <c r="G91" s="344"/>
      <c r="H91" s="343"/>
      <c r="I91" s="344"/>
      <c r="J91" s="343"/>
      <c r="K91" s="344"/>
      <c r="L91" s="343"/>
      <c r="M91" s="336"/>
      <c r="N91" s="323"/>
    </row>
    <row r="92" spans="1:14" ht="13.5" customHeight="1">
      <c r="A92" s="345">
        <f t="shared" ref="A92" si="31">A90+1</f>
        <v>36</v>
      </c>
      <c r="B92" s="336" t="str">
        <f>IF(VLOOKUP($A92,記②男,2,FALSE)="","",VLOOKUP($A92,記②男,2,FALSE))</f>
        <v/>
      </c>
      <c r="C92" s="336"/>
      <c r="D92" s="20" t="str">
        <f>IF($B92="","",IF(VLOOKUP($B92,名簿,3,FALSE)="","",VLOOKUP($B92,名簿,3,FALSE)))</f>
        <v/>
      </c>
      <c r="E92" s="336" t="str">
        <f>IF($B92="","",IF(VLOOKUP($B92,名簿,4,FALSE)="","",VLOOKUP($B92,名簿,4,FALSE)))</f>
        <v/>
      </c>
      <c r="F92" s="336" t="str">
        <f>IF($B92="","",IF(VLOOKUP($B92,名簿,5,FALSE)="","",VLOOKUP($B92,名簿,5,FALSE)))</f>
        <v/>
      </c>
      <c r="G92" s="344" t="str">
        <f>IF(VLOOKUP($A92,記②男,5,FALSE)="","",VLOOKUP($A92,記②男,5,FALSE))</f>
        <v/>
      </c>
      <c r="H92" s="343" t="str">
        <f>IF(VLOOKUP($A92,記②男,6,FALSE)="","",VLOOKUP($A92,記②男,6,FALSE))</f>
        <v/>
      </c>
      <c r="I92" s="344" t="str">
        <f>IF(VLOOKUP($A92,記②男,7,FALSE)="","",VLOOKUP($A92,記②男,7,FALSE))</f>
        <v/>
      </c>
      <c r="J92" s="343" t="str">
        <f>IF(VLOOKUP($A92,記②男,8,FALSE)="","",VLOOKUP($A92,記②男,8,FALSE))</f>
        <v/>
      </c>
      <c r="K92" s="344" t="str">
        <f>IF(VLOOKUP($A92,記②男,9,FALSE)="","",VLOOKUP($A92,記②男,9,FALSE))</f>
        <v/>
      </c>
      <c r="L92" s="343" t="str">
        <f>IF(VLOOKUP($A92,記②男,10,FALSE)="","",VLOOKUP($A92,記②男,10,FALSE))</f>
        <v/>
      </c>
      <c r="M92" s="336" t="str">
        <f>IF($B92="","",IF(VLOOKUP($B92,名簿,7,FALSE)="","",VLOOKUP($B92,名簿,7,FALSE)))</f>
        <v/>
      </c>
      <c r="N92" s="323" t="str">
        <f>IF($B92="","",IF(VLOOKUP($B92,名簿,8,FALSE)="","",VLOOKUP($B92,名簿,8,FALSE)))</f>
        <v/>
      </c>
    </row>
    <row r="93" spans="1:14" ht="22.5" customHeight="1">
      <c r="A93" s="345"/>
      <c r="B93" s="336"/>
      <c r="C93" s="336"/>
      <c r="D93" s="19" t="str">
        <f>IF($B92="","",VLOOKUP($B92,名簿,2,FALSE))</f>
        <v/>
      </c>
      <c r="E93" s="336"/>
      <c r="F93" s="336"/>
      <c r="G93" s="344"/>
      <c r="H93" s="343"/>
      <c r="I93" s="344"/>
      <c r="J93" s="343"/>
      <c r="K93" s="344"/>
      <c r="L93" s="343"/>
      <c r="M93" s="336"/>
      <c r="N93" s="323"/>
    </row>
    <row r="94" spans="1:14" ht="13.5" customHeight="1">
      <c r="A94" s="345">
        <f t="shared" ref="A94" si="32">A92+1</f>
        <v>37</v>
      </c>
      <c r="B94" s="336" t="str">
        <f>IF(VLOOKUP($A94,記②男,2,FALSE)="","",VLOOKUP($A94,記②男,2,FALSE))</f>
        <v/>
      </c>
      <c r="C94" s="336"/>
      <c r="D94" s="20" t="str">
        <f>IF($B94="","",IF(VLOOKUP($B94,名簿,3,FALSE)="","",VLOOKUP($B94,名簿,3,FALSE)))</f>
        <v/>
      </c>
      <c r="E94" s="336" t="str">
        <f>IF($B94="","",IF(VLOOKUP($B94,名簿,4,FALSE)="","",VLOOKUP($B94,名簿,4,FALSE)))</f>
        <v/>
      </c>
      <c r="F94" s="336" t="str">
        <f>IF($B94="","",IF(VLOOKUP($B94,名簿,5,FALSE)="","",VLOOKUP($B94,名簿,5,FALSE)))</f>
        <v/>
      </c>
      <c r="G94" s="344" t="str">
        <f>IF(VLOOKUP($A94,記②男,5,FALSE)="","",VLOOKUP($A94,記②男,5,FALSE))</f>
        <v/>
      </c>
      <c r="H94" s="343" t="str">
        <f>IF(VLOOKUP($A94,記②男,6,FALSE)="","",VLOOKUP($A94,記②男,6,FALSE))</f>
        <v/>
      </c>
      <c r="I94" s="344" t="str">
        <f>IF(VLOOKUP($A94,記②男,7,FALSE)="","",VLOOKUP($A94,記②男,7,FALSE))</f>
        <v/>
      </c>
      <c r="J94" s="343" t="str">
        <f>IF(VLOOKUP($A94,記②男,8,FALSE)="","",VLOOKUP($A94,記②男,8,FALSE))</f>
        <v/>
      </c>
      <c r="K94" s="344" t="str">
        <f>IF(VLOOKUP($A94,記②男,9,FALSE)="","",VLOOKUP($A94,記②男,9,FALSE))</f>
        <v/>
      </c>
      <c r="L94" s="343" t="str">
        <f>IF(VLOOKUP($A94,記②男,10,FALSE)="","",VLOOKUP($A94,記②男,10,FALSE))</f>
        <v/>
      </c>
      <c r="M94" s="336" t="str">
        <f>IF($B94="","",IF(VLOOKUP($B94,名簿,7,FALSE)="","",VLOOKUP($B94,名簿,7,FALSE)))</f>
        <v/>
      </c>
      <c r="N94" s="323" t="str">
        <f>IF($B94="","",IF(VLOOKUP($B94,名簿,8,FALSE)="","",VLOOKUP($B94,名簿,8,FALSE)))</f>
        <v/>
      </c>
    </row>
    <row r="95" spans="1:14" ht="22.5" customHeight="1">
      <c r="A95" s="345"/>
      <c r="B95" s="336"/>
      <c r="C95" s="336"/>
      <c r="D95" s="19" t="str">
        <f>IF($B94="","",VLOOKUP($B94,名簿,2,FALSE))</f>
        <v/>
      </c>
      <c r="E95" s="336"/>
      <c r="F95" s="336"/>
      <c r="G95" s="344"/>
      <c r="H95" s="343"/>
      <c r="I95" s="344"/>
      <c r="J95" s="343"/>
      <c r="K95" s="344"/>
      <c r="L95" s="343"/>
      <c r="M95" s="336"/>
      <c r="N95" s="323"/>
    </row>
    <row r="96" spans="1:14" ht="13.5" customHeight="1">
      <c r="A96" s="345">
        <f t="shared" ref="A96" si="33">A94+1</f>
        <v>38</v>
      </c>
      <c r="B96" s="336" t="str">
        <f>IF(VLOOKUP($A96,記②男,2,FALSE)="","",VLOOKUP($A96,記②男,2,FALSE))</f>
        <v/>
      </c>
      <c r="C96" s="336"/>
      <c r="D96" s="20" t="str">
        <f>IF($B96="","",IF(VLOOKUP($B96,名簿,3,FALSE)="","",VLOOKUP($B96,名簿,3,FALSE)))</f>
        <v/>
      </c>
      <c r="E96" s="336" t="str">
        <f>IF($B96="","",IF(VLOOKUP($B96,名簿,4,FALSE)="","",VLOOKUP($B96,名簿,4,FALSE)))</f>
        <v/>
      </c>
      <c r="F96" s="336" t="str">
        <f>IF($B96="","",IF(VLOOKUP($B96,名簿,5,FALSE)="","",VLOOKUP($B96,名簿,5,FALSE)))</f>
        <v/>
      </c>
      <c r="G96" s="344" t="str">
        <f>IF(VLOOKUP($A96,記②男,5,FALSE)="","",VLOOKUP($A96,記②男,5,FALSE))</f>
        <v/>
      </c>
      <c r="H96" s="343" t="str">
        <f>IF(VLOOKUP($A96,記②男,6,FALSE)="","",VLOOKUP($A96,記②男,6,FALSE))</f>
        <v/>
      </c>
      <c r="I96" s="344" t="str">
        <f>IF(VLOOKUP($A96,記②男,7,FALSE)="","",VLOOKUP($A96,記②男,7,FALSE))</f>
        <v/>
      </c>
      <c r="J96" s="343" t="str">
        <f>IF(VLOOKUP($A96,記②男,8,FALSE)="","",VLOOKUP($A96,記②男,8,FALSE))</f>
        <v/>
      </c>
      <c r="K96" s="344" t="str">
        <f>IF(VLOOKUP($A96,記②男,9,FALSE)="","",VLOOKUP($A96,記②男,9,FALSE))</f>
        <v/>
      </c>
      <c r="L96" s="343" t="str">
        <f>IF(VLOOKUP($A96,記②男,10,FALSE)="","",VLOOKUP($A96,記②男,10,FALSE))</f>
        <v/>
      </c>
      <c r="M96" s="336" t="str">
        <f>IF($B96="","",IF(VLOOKUP($B96,名簿,7,FALSE)="","",VLOOKUP($B96,名簿,7,FALSE)))</f>
        <v/>
      </c>
      <c r="N96" s="323" t="str">
        <f>IF($B96="","",IF(VLOOKUP($B96,名簿,8,FALSE)="","",VLOOKUP($B96,名簿,8,FALSE)))</f>
        <v/>
      </c>
    </row>
    <row r="97" spans="1:14" ht="22.5" customHeight="1">
      <c r="A97" s="345"/>
      <c r="B97" s="336"/>
      <c r="C97" s="336"/>
      <c r="D97" s="19" t="str">
        <f>IF($B96="","",VLOOKUP($B96,名簿,2,FALSE))</f>
        <v/>
      </c>
      <c r="E97" s="336"/>
      <c r="F97" s="336"/>
      <c r="G97" s="344"/>
      <c r="H97" s="343"/>
      <c r="I97" s="344"/>
      <c r="J97" s="343"/>
      <c r="K97" s="344"/>
      <c r="L97" s="343"/>
      <c r="M97" s="336"/>
      <c r="N97" s="323"/>
    </row>
    <row r="98" spans="1:14" ht="13.5" customHeight="1">
      <c r="A98" s="345">
        <f t="shared" ref="A98" si="34">A96+1</f>
        <v>39</v>
      </c>
      <c r="B98" s="336" t="str">
        <f>IF(VLOOKUP($A98,記②男,2,FALSE)="","",VLOOKUP($A98,記②男,2,FALSE))</f>
        <v/>
      </c>
      <c r="C98" s="336"/>
      <c r="D98" s="20" t="str">
        <f>IF($B98="","",IF(VLOOKUP($B98,名簿,3,FALSE)="","",VLOOKUP($B98,名簿,3,FALSE)))</f>
        <v/>
      </c>
      <c r="E98" s="336" t="str">
        <f>IF($B98="","",IF(VLOOKUP($B98,名簿,4,FALSE)="","",VLOOKUP($B98,名簿,4,FALSE)))</f>
        <v/>
      </c>
      <c r="F98" s="336" t="str">
        <f>IF($B98="","",IF(VLOOKUP($B98,名簿,5,FALSE)="","",VLOOKUP($B98,名簿,5,FALSE)))</f>
        <v/>
      </c>
      <c r="G98" s="344" t="str">
        <f>IF(VLOOKUP($A98,記②男,5,FALSE)="","",VLOOKUP($A98,記②男,5,FALSE))</f>
        <v/>
      </c>
      <c r="H98" s="343" t="str">
        <f>IF(VLOOKUP($A98,記②男,6,FALSE)="","",VLOOKUP($A98,記②男,6,FALSE))</f>
        <v/>
      </c>
      <c r="I98" s="344" t="str">
        <f>IF(VLOOKUP($A98,記②男,7,FALSE)="","",VLOOKUP($A98,記②男,7,FALSE))</f>
        <v/>
      </c>
      <c r="J98" s="343" t="str">
        <f>IF(VLOOKUP($A98,記②男,8,FALSE)="","",VLOOKUP($A98,記②男,8,FALSE))</f>
        <v/>
      </c>
      <c r="K98" s="344" t="str">
        <f>IF(VLOOKUP($A98,記②男,9,FALSE)="","",VLOOKUP($A98,記②男,9,FALSE))</f>
        <v/>
      </c>
      <c r="L98" s="343" t="str">
        <f>IF(VLOOKUP($A98,記②男,10,FALSE)="","",VLOOKUP($A98,記②男,10,FALSE))</f>
        <v/>
      </c>
      <c r="M98" s="336" t="str">
        <f>IF($B98="","",IF(VLOOKUP($B98,名簿,7,FALSE)="","",VLOOKUP($B98,名簿,7,FALSE)))</f>
        <v/>
      </c>
      <c r="N98" s="323" t="str">
        <f>IF($B98="","",IF(VLOOKUP($B98,名簿,8,FALSE)="","",VLOOKUP($B98,名簿,8,FALSE)))</f>
        <v/>
      </c>
    </row>
    <row r="99" spans="1:14" ht="22.5" customHeight="1">
      <c r="A99" s="345"/>
      <c r="B99" s="336"/>
      <c r="C99" s="336"/>
      <c r="D99" s="19" t="str">
        <f>IF($B98="","",VLOOKUP($B98,名簿,2,FALSE))</f>
        <v/>
      </c>
      <c r="E99" s="336"/>
      <c r="F99" s="336"/>
      <c r="G99" s="344"/>
      <c r="H99" s="343"/>
      <c r="I99" s="344"/>
      <c r="J99" s="343"/>
      <c r="K99" s="344"/>
      <c r="L99" s="343"/>
      <c r="M99" s="336"/>
      <c r="N99" s="323"/>
    </row>
    <row r="100" spans="1:14" ht="13.5" customHeight="1" thickBot="1">
      <c r="A100" s="345">
        <f t="shared" ref="A100" si="35">A98+1</f>
        <v>40</v>
      </c>
      <c r="B100" s="324" t="str">
        <f>IF(VLOOKUP($A100,記②男,2,FALSE)="","",VLOOKUP($A100,記②男,2,FALSE))</f>
        <v/>
      </c>
      <c r="C100" s="324"/>
      <c r="D100" s="20" t="str">
        <f>IF($B100="","",IF(VLOOKUP($B100,名簿,3,FALSE)="","",VLOOKUP($B100,名簿,3,FALSE)))</f>
        <v/>
      </c>
      <c r="E100" s="324" t="str">
        <f>IF($B100="","",IF(VLOOKUP($B100,名簿,4,FALSE)="","",VLOOKUP($B100,名簿,4,FALSE)))</f>
        <v/>
      </c>
      <c r="F100" s="324" t="str">
        <f>IF($B100="","",IF(VLOOKUP($B100,名簿,5,FALSE)="","",VLOOKUP($B100,名簿,5,FALSE)))</f>
        <v/>
      </c>
      <c r="G100" s="359" t="str">
        <f>IF(VLOOKUP($A100,記②男,5,FALSE)="","",VLOOKUP($A100,記②男,5,FALSE))</f>
        <v/>
      </c>
      <c r="H100" s="343" t="str">
        <f>IF(VLOOKUP($A100,記②男,6,FALSE)="","",VLOOKUP($A100,記②男,6,FALSE))</f>
        <v/>
      </c>
      <c r="I100" s="359" t="str">
        <f>IF(VLOOKUP($A100,記②男,7,FALSE)="","",VLOOKUP($A100,記②男,7,FALSE))</f>
        <v/>
      </c>
      <c r="J100" s="343" t="str">
        <f>IF(VLOOKUP($A100,記②男,8,FALSE)="","",VLOOKUP($A100,記②男,8,FALSE))</f>
        <v/>
      </c>
      <c r="K100" s="359" t="str">
        <f>IF(VLOOKUP($A100,記②男,9,FALSE)="","",VLOOKUP($A100,記②男,9,FALSE))</f>
        <v/>
      </c>
      <c r="L100" s="343" t="str">
        <f>IF(VLOOKUP($A100,記②男,10,FALSE)="","",VLOOKUP($A100,記②男,10,FALSE))</f>
        <v/>
      </c>
      <c r="M100" s="324" t="str">
        <f>IF($B100="","",IF(VLOOKUP($B100,名簿,7,FALSE)="","",VLOOKUP($B100,名簿,7,FALSE)))</f>
        <v/>
      </c>
      <c r="N100" s="326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25"/>
      <c r="D101" s="21" t="str">
        <f>IF($B100="","",VLOOKUP($B100,名簿,2,FALSE))</f>
        <v/>
      </c>
      <c r="E101" s="325"/>
      <c r="F101" s="325"/>
      <c r="G101" s="360"/>
      <c r="H101" s="358"/>
      <c r="I101" s="360"/>
      <c r="J101" s="358"/>
      <c r="K101" s="360"/>
      <c r="L101" s="358"/>
      <c r="M101" s="325"/>
      <c r="N101" s="327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IF(SUM(記②入力!$F$4,記②入力!$Q$4)=0,"",SUM(記②入力!$F$4,記②入力!$Q$4))</f>
        <v/>
      </c>
      <c r="I103" s="339" t="str">
        <f>IF(H103="","",H103*名簿!$L$7)</f>
        <v/>
      </c>
      <c r="J103" s="341" t="s">
        <v>14</v>
      </c>
      <c r="K103" s="337" t="str">
        <f>IF(SUM(記②入力!$G$4,記②入力!$R$4)=0,"",SUM(記②入力!$G$4,記②入力!$R$4))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記②入力!$A$1</f>
        <v>第２回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IF(VLOOKUP($A115,記②男,2,FALSE)="","",VLOOKUP($A115,記②男,2,FALSE))</f>
        <v/>
      </c>
      <c r="C115" s="346"/>
      <c r="D115" s="18" t="str">
        <f>IF($B115="","",IF(VLOOKUP($B115,名簿,3,FALSE)="","",VLOOKUP($B115,名簿,3,FALSE)))</f>
        <v/>
      </c>
      <c r="E115" s="346" t="str">
        <f>IF($B115="","",IF(VLOOKUP($B115,名簿,4,FALSE)="","",VLOOKUP($B115,名簿,4,FALSE)))</f>
        <v/>
      </c>
      <c r="F115" s="346" t="str">
        <f>IF($B115="","",IF(VLOOKUP($B115,名簿,5,FALSE)="","",VLOOKUP($B115,名簿,5,FALSE)))</f>
        <v/>
      </c>
      <c r="G115" s="362" t="str">
        <f>IF(VLOOKUP($A115,記②男,5,FALSE)="","",VLOOKUP($A115,記②男,5,FALSE))</f>
        <v/>
      </c>
      <c r="H115" s="361" t="str">
        <f>IF(VLOOKUP($A115,記②男,6,FALSE)="","",VLOOKUP($A115,記②男,6,FALSE))</f>
        <v/>
      </c>
      <c r="I115" s="362" t="str">
        <f>IF(VLOOKUP($A115,記②男,7,FALSE)="","",VLOOKUP($A115,記②男,7,FALSE))</f>
        <v/>
      </c>
      <c r="J115" s="361" t="str">
        <f>IF(VLOOKUP($A115,記②男,8,FALSE)="","",VLOOKUP($A115,記②男,8,FALSE))</f>
        <v/>
      </c>
      <c r="K115" s="362" t="str">
        <f>IF(VLOOKUP($A115,記②男,9,FALSE)="","",VLOOKUP($A115,記②男,9,FALSE))</f>
        <v/>
      </c>
      <c r="L115" s="361" t="str">
        <f>IF(VLOOKUP($A115,記②男,10,FALSE)="","",VLOOKUP($A115,記②男,10,FALSE))</f>
        <v/>
      </c>
      <c r="M115" s="346" t="str">
        <f>IF($B115="","",IF(VLOOKUP($B115,名簿,7,FALSE)="","",VLOOKUP($B115,名簿,7,FALSE)))</f>
        <v/>
      </c>
      <c r="N115" s="347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36"/>
      <c r="D116" s="19" t="str">
        <f>IF($B115="","",VLOOKUP($B115,名簿,2,FALSE))</f>
        <v/>
      </c>
      <c r="E116" s="336"/>
      <c r="F116" s="336"/>
      <c r="G116" s="344"/>
      <c r="H116" s="343"/>
      <c r="I116" s="344"/>
      <c r="J116" s="343"/>
      <c r="K116" s="344"/>
      <c r="L116" s="343"/>
      <c r="M116" s="336"/>
      <c r="N116" s="323"/>
    </row>
    <row r="117" spans="1:14" ht="13.5" customHeight="1">
      <c r="A117" s="345">
        <f>A115+1</f>
        <v>42</v>
      </c>
      <c r="B117" s="336" t="str">
        <f>IF(VLOOKUP($A117,記②男,2,FALSE)="","",VLOOKUP($A117,記②男,2,FALSE))</f>
        <v/>
      </c>
      <c r="C117" s="336"/>
      <c r="D117" s="20" t="str">
        <f>IF($B117="","",IF(VLOOKUP($B117,名簿,3,FALSE)="","",VLOOKUP($B117,名簿,3,FALSE)))</f>
        <v/>
      </c>
      <c r="E117" s="336" t="str">
        <f>IF($B117="","",IF(VLOOKUP($B117,名簿,4,FALSE)="","",VLOOKUP($B117,名簿,4,FALSE)))</f>
        <v/>
      </c>
      <c r="F117" s="336" t="str">
        <f>IF($B117="","",IF(VLOOKUP($B117,名簿,5,FALSE)="","",VLOOKUP($B117,名簿,5,FALSE)))</f>
        <v/>
      </c>
      <c r="G117" s="344" t="str">
        <f>IF(VLOOKUP($A117,記②男,5,FALSE)="","",VLOOKUP($A117,記②男,5,FALSE))</f>
        <v/>
      </c>
      <c r="H117" s="343" t="str">
        <f>IF(VLOOKUP($A117,記②男,6,FALSE)="","",VLOOKUP($A117,記②男,6,FALSE))</f>
        <v/>
      </c>
      <c r="I117" s="344" t="str">
        <f>IF(VLOOKUP($A117,記②男,7,FALSE)="","",VLOOKUP($A117,記②男,7,FALSE))</f>
        <v/>
      </c>
      <c r="J117" s="343" t="str">
        <f>IF(VLOOKUP($A117,記②男,8,FALSE)="","",VLOOKUP($A117,記②男,8,FALSE))</f>
        <v/>
      </c>
      <c r="K117" s="344" t="str">
        <f>IF(VLOOKUP($A117,記②男,9,FALSE)="","",VLOOKUP($A117,記②男,9,FALSE))</f>
        <v/>
      </c>
      <c r="L117" s="343" t="str">
        <f>IF(VLOOKUP($A117,記②男,10,FALSE)="","",VLOOKUP($A117,記②男,10,FALSE))</f>
        <v/>
      </c>
      <c r="M117" s="336" t="str">
        <f>IF($B117="","",IF(VLOOKUP($B117,名簿,7,FALSE)="","",VLOOKUP($B117,名簿,7,FALSE)))</f>
        <v/>
      </c>
      <c r="N117" s="323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36"/>
      <c r="D118" s="19" t="str">
        <f>IF($B117="","",VLOOKUP($B117,名簿,2,FALSE))</f>
        <v/>
      </c>
      <c r="E118" s="336"/>
      <c r="F118" s="336"/>
      <c r="G118" s="344"/>
      <c r="H118" s="343"/>
      <c r="I118" s="344"/>
      <c r="J118" s="343"/>
      <c r="K118" s="344"/>
      <c r="L118" s="343"/>
      <c r="M118" s="336"/>
      <c r="N118" s="323"/>
    </row>
    <row r="119" spans="1:14" ht="13.5" customHeight="1">
      <c r="A119" s="345">
        <f t="shared" ref="A119" si="36">A117+1</f>
        <v>43</v>
      </c>
      <c r="B119" s="336" t="str">
        <f>IF(VLOOKUP($A119,記②男,2,FALSE)="","",VLOOKUP($A119,記②男,2,FALSE))</f>
        <v/>
      </c>
      <c r="C119" s="336"/>
      <c r="D119" s="20" t="str">
        <f>IF($B119="","",IF(VLOOKUP($B119,名簿,3,FALSE)="","",VLOOKUP($B119,名簿,3,FALSE)))</f>
        <v/>
      </c>
      <c r="E119" s="336" t="str">
        <f>IF($B119="","",IF(VLOOKUP($B119,名簿,4,FALSE)="","",VLOOKUP($B119,名簿,4,FALSE)))</f>
        <v/>
      </c>
      <c r="F119" s="336" t="str">
        <f>IF($B119="","",IF(VLOOKUP($B119,名簿,5,FALSE)="","",VLOOKUP($B119,名簿,5,FALSE)))</f>
        <v/>
      </c>
      <c r="G119" s="344" t="str">
        <f>IF(VLOOKUP($A119,記②男,5,FALSE)="","",VLOOKUP($A119,記②男,5,FALSE))</f>
        <v/>
      </c>
      <c r="H119" s="343" t="str">
        <f>IF(VLOOKUP($A119,記②男,6,FALSE)="","",VLOOKUP($A119,記②男,6,FALSE))</f>
        <v/>
      </c>
      <c r="I119" s="344" t="str">
        <f>IF(VLOOKUP($A119,記②男,7,FALSE)="","",VLOOKUP($A119,記②男,7,FALSE))</f>
        <v/>
      </c>
      <c r="J119" s="343" t="str">
        <f>IF(VLOOKUP($A119,記②男,8,FALSE)="","",VLOOKUP($A119,記②男,8,FALSE))</f>
        <v/>
      </c>
      <c r="K119" s="344" t="str">
        <f>IF(VLOOKUP($A119,記②男,9,FALSE)="","",VLOOKUP($A119,記②男,9,FALSE))</f>
        <v/>
      </c>
      <c r="L119" s="343" t="str">
        <f>IF(VLOOKUP($A119,記②男,10,FALSE)="","",VLOOKUP($A119,記②男,10,FALSE))</f>
        <v/>
      </c>
      <c r="M119" s="336" t="str">
        <f>IF($B119="","",IF(VLOOKUP($B119,名簿,7,FALSE)="","",VLOOKUP($B119,名簿,7,FALSE)))</f>
        <v/>
      </c>
      <c r="N119" s="323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36"/>
      <c r="D120" s="19" t="str">
        <f>IF($B119="","",VLOOKUP($B119,名簿,2,FALSE))</f>
        <v/>
      </c>
      <c r="E120" s="336"/>
      <c r="F120" s="336"/>
      <c r="G120" s="344"/>
      <c r="H120" s="343"/>
      <c r="I120" s="344"/>
      <c r="J120" s="343"/>
      <c r="K120" s="344"/>
      <c r="L120" s="343"/>
      <c r="M120" s="336"/>
      <c r="N120" s="323"/>
    </row>
    <row r="121" spans="1:14" ht="13.5" customHeight="1">
      <c r="A121" s="345">
        <f t="shared" ref="A121" si="37">A119+1</f>
        <v>44</v>
      </c>
      <c r="B121" s="336" t="str">
        <f>IF(VLOOKUP($A121,記②男,2,FALSE)="","",VLOOKUP($A121,記②男,2,FALSE))</f>
        <v/>
      </c>
      <c r="C121" s="336"/>
      <c r="D121" s="20" t="str">
        <f>IF($B121="","",IF(VLOOKUP($B121,名簿,3,FALSE)="","",VLOOKUP($B121,名簿,3,FALSE)))</f>
        <v/>
      </c>
      <c r="E121" s="336" t="str">
        <f>IF($B121="","",IF(VLOOKUP($B121,名簿,4,FALSE)="","",VLOOKUP($B121,名簿,4,FALSE)))</f>
        <v/>
      </c>
      <c r="F121" s="336" t="str">
        <f>IF($B121="","",IF(VLOOKUP($B121,名簿,5,FALSE)="","",VLOOKUP($B121,名簿,5,FALSE)))</f>
        <v/>
      </c>
      <c r="G121" s="344" t="str">
        <f>IF(VLOOKUP($A121,記②男,5,FALSE)="","",VLOOKUP($A121,記②男,5,FALSE))</f>
        <v/>
      </c>
      <c r="H121" s="343" t="str">
        <f>IF(VLOOKUP($A121,記②男,6,FALSE)="","",VLOOKUP($A121,記②男,6,FALSE))</f>
        <v/>
      </c>
      <c r="I121" s="344" t="str">
        <f>IF(VLOOKUP($A121,記②男,7,FALSE)="","",VLOOKUP($A121,記②男,7,FALSE))</f>
        <v/>
      </c>
      <c r="J121" s="343" t="str">
        <f>IF(VLOOKUP($A121,記②男,8,FALSE)="","",VLOOKUP($A121,記②男,8,FALSE))</f>
        <v/>
      </c>
      <c r="K121" s="344" t="str">
        <f>IF(VLOOKUP($A121,記②男,9,FALSE)="","",VLOOKUP($A121,記②男,9,FALSE))</f>
        <v/>
      </c>
      <c r="L121" s="343" t="str">
        <f>IF(VLOOKUP($A121,記②男,10,FALSE)="","",VLOOKUP($A121,記②男,10,FALSE))</f>
        <v/>
      </c>
      <c r="M121" s="336" t="str">
        <f>IF($B121="","",IF(VLOOKUP($B121,名簿,7,FALSE)="","",VLOOKUP($B121,名簿,7,FALSE)))</f>
        <v/>
      </c>
      <c r="N121" s="323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36"/>
      <c r="D122" s="19" t="str">
        <f>IF($B121="","",VLOOKUP($B121,名簿,2,FALSE))</f>
        <v/>
      </c>
      <c r="E122" s="336"/>
      <c r="F122" s="336"/>
      <c r="G122" s="344"/>
      <c r="H122" s="343"/>
      <c r="I122" s="344"/>
      <c r="J122" s="343"/>
      <c r="K122" s="344"/>
      <c r="L122" s="343"/>
      <c r="M122" s="336"/>
      <c r="N122" s="323"/>
    </row>
    <row r="123" spans="1:14" ht="13.5" customHeight="1">
      <c r="A123" s="345">
        <f t="shared" ref="A123" si="38">A121+1</f>
        <v>45</v>
      </c>
      <c r="B123" s="336" t="str">
        <f>IF(VLOOKUP($A123,記②男,2,FALSE)="","",VLOOKUP($A123,記②男,2,FALSE))</f>
        <v/>
      </c>
      <c r="C123" s="336"/>
      <c r="D123" s="20" t="str">
        <f>IF($B123="","",IF(VLOOKUP($B123,名簿,3,FALSE)="","",VLOOKUP($B123,名簿,3,FALSE)))</f>
        <v/>
      </c>
      <c r="E123" s="336" t="str">
        <f>IF($B123="","",IF(VLOOKUP($B123,名簿,4,FALSE)="","",VLOOKUP($B123,名簿,4,FALSE)))</f>
        <v/>
      </c>
      <c r="F123" s="336" t="str">
        <f>IF($B123="","",IF(VLOOKUP($B123,名簿,5,FALSE)="","",VLOOKUP($B123,名簿,5,FALSE)))</f>
        <v/>
      </c>
      <c r="G123" s="344" t="str">
        <f>IF(VLOOKUP($A123,記②男,5,FALSE)="","",VLOOKUP($A123,記②男,5,FALSE))</f>
        <v/>
      </c>
      <c r="H123" s="343" t="str">
        <f>IF(VLOOKUP($A123,記②男,6,FALSE)="","",VLOOKUP($A123,記②男,6,FALSE))</f>
        <v/>
      </c>
      <c r="I123" s="344" t="str">
        <f>IF(VLOOKUP($A123,記②男,7,FALSE)="","",VLOOKUP($A123,記②男,7,FALSE))</f>
        <v/>
      </c>
      <c r="J123" s="343" t="str">
        <f>IF(VLOOKUP($A123,記②男,8,FALSE)="","",VLOOKUP($A123,記②男,8,FALSE))</f>
        <v/>
      </c>
      <c r="K123" s="344" t="str">
        <f>IF(VLOOKUP($A123,記②男,9,FALSE)="","",VLOOKUP($A123,記②男,9,FALSE))</f>
        <v/>
      </c>
      <c r="L123" s="343" t="str">
        <f>IF(VLOOKUP($A123,記②男,10,FALSE)="","",VLOOKUP($A123,記②男,10,FALSE))</f>
        <v/>
      </c>
      <c r="M123" s="336" t="str">
        <f>IF($B123="","",IF(VLOOKUP($B123,名簿,7,FALSE)="","",VLOOKUP($B123,名簿,7,FALSE)))</f>
        <v/>
      </c>
      <c r="N123" s="323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36"/>
      <c r="D124" s="19" t="str">
        <f>IF($B123="","",VLOOKUP($B123,名簿,2,FALSE))</f>
        <v/>
      </c>
      <c r="E124" s="336"/>
      <c r="F124" s="336"/>
      <c r="G124" s="344"/>
      <c r="H124" s="343"/>
      <c r="I124" s="344"/>
      <c r="J124" s="343"/>
      <c r="K124" s="344"/>
      <c r="L124" s="343"/>
      <c r="M124" s="336"/>
      <c r="N124" s="323"/>
    </row>
    <row r="125" spans="1:14" ht="13.5" customHeight="1">
      <c r="A125" s="345">
        <f t="shared" ref="A125" si="39">A123+1</f>
        <v>46</v>
      </c>
      <c r="B125" s="336" t="str">
        <f>IF(VLOOKUP($A125,記②男,2,FALSE)="","",VLOOKUP($A125,記②男,2,FALSE))</f>
        <v/>
      </c>
      <c r="C125" s="336"/>
      <c r="D125" s="20" t="str">
        <f>IF($B125="","",IF(VLOOKUP($B125,名簿,3,FALSE)="","",VLOOKUP($B125,名簿,3,FALSE)))</f>
        <v/>
      </c>
      <c r="E125" s="336" t="str">
        <f>IF($B125="","",IF(VLOOKUP($B125,名簿,4,FALSE)="","",VLOOKUP($B125,名簿,4,FALSE)))</f>
        <v/>
      </c>
      <c r="F125" s="336" t="str">
        <f>IF($B125="","",IF(VLOOKUP($B125,名簿,5,FALSE)="","",VLOOKUP($B125,名簿,5,FALSE)))</f>
        <v/>
      </c>
      <c r="G125" s="344" t="str">
        <f>IF(VLOOKUP($A125,記②男,5,FALSE)="","",VLOOKUP($A125,記②男,5,FALSE))</f>
        <v/>
      </c>
      <c r="H125" s="343" t="str">
        <f>IF(VLOOKUP($A125,記②男,6,FALSE)="","",VLOOKUP($A125,記②男,6,FALSE))</f>
        <v/>
      </c>
      <c r="I125" s="344" t="str">
        <f>IF(VLOOKUP($A125,記②男,7,FALSE)="","",VLOOKUP($A125,記②男,7,FALSE))</f>
        <v/>
      </c>
      <c r="J125" s="343" t="str">
        <f>IF(VLOOKUP($A125,記②男,8,FALSE)="","",VLOOKUP($A125,記②男,8,FALSE))</f>
        <v/>
      </c>
      <c r="K125" s="344" t="str">
        <f>IF(VLOOKUP($A125,記②男,9,FALSE)="","",VLOOKUP($A125,記②男,9,FALSE))</f>
        <v/>
      </c>
      <c r="L125" s="343" t="str">
        <f>IF(VLOOKUP($A125,記②男,10,FALSE)="","",VLOOKUP($A125,記②男,10,FALSE))</f>
        <v/>
      </c>
      <c r="M125" s="336" t="str">
        <f>IF($B125="","",IF(VLOOKUP($B125,名簿,7,FALSE)="","",VLOOKUP($B125,名簿,7,FALSE)))</f>
        <v/>
      </c>
      <c r="N125" s="323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36"/>
      <c r="D126" s="19" t="str">
        <f>IF($B125="","",VLOOKUP($B125,名簿,2,FALSE))</f>
        <v/>
      </c>
      <c r="E126" s="336"/>
      <c r="F126" s="336"/>
      <c r="G126" s="344"/>
      <c r="H126" s="343"/>
      <c r="I126" s="344"/>
      <c r="J126" s="343"/>
      <c r="K126" s="344"/>
      <c r="L126" s="343"/>
      <c r="M126" s="336"/>
      <c r="N126" s="323"/>
    </row>
    <row r="127" spans="1:14" ht="13.5" customHeight="1">
      <c r="A127" s="345">
        <f t="shared" ref="A127" si="40">A125+1</f>
        <v>47</v>
      </c>
      <c r="B127" s="336" t="str">
        <f>IF(VLOOKUP($A127,記②男,2,FALSE)="","",VLOOKUP($A127,記②男,2,FALSE))</f>
        <v/>
      </c>
      <c r="C127" s="336"/>
      <c r="D127" s="20" t="str">
        <f>IF($B127="","",IF(VLOOKUP($B127,名簿,3,FALSE)="","",VLOOKUP($B127,名簿,3,FALSE)))</f>
        <v/>
      </c>
      <c r="E127" s="336" t="str">
        <f>IF($B127="","",IF(VLOOKUP($B127,名簿,4,FALSE)="","",VLOOKUP($B127,名簿,4,FALSE)))</f>
        <v/>
      </c>
      <c r="F127" s="336" t="str">
        <f>IF($B127="","",IF(VLOOKUP($B127,名簿,5,FALSE)="","",VLOOKUP($B127,名簿,5,FALSE)))</f>
        <v/>
      </c>
      <c r="G127" s="344" t="str">
        <f>IF(VLOOKUP($A127,記②男,5,FALSE)="","",VLOOKUP($A127,記②男,5,FALSE))</f>
        <v/>
      </c>
      <c r="H127" s="343" t="str">
        <f>IF(VLOOKUP($A127,記②男,6,FALSE)="","",VLOOKUP($A127,記②男,6,FALSE))</f>
        <v/>
      </c>
      <c r="I127" s="344" t="str">
        <f>IF(VLOOKUP($A127,記②男,7,FALSE)="","",VLOOKUP($A127,記②男,7,FALSE))</f>
        <v/>
      </c>
      <c r="J127" s="343" t="str">
        <f>IF(VLOOKUP($A127,記②男,8,FALSE)="","",VLOOKUP($A127,記②男,8,FALSE))</f>
        <v/>
      </c>
      <c r="K127" s="344" t="str">
        <f>IF(VLOOKUP($A127,記②男,9,FALSE)="","",VLOOKUP($A127,記②男,9,FALSE))</f>
        <v/>
      </c>
      <c r="L127" s="343" t="str">
        <f>IF(VLOOKUP($A127,記②男,10,FALSE)="","",VLOOKUP($A127,記②男,10,FALSE))</f>
        <v/>
      </c>
      <c r="M127" s="336" t="str">
        <f>IF($B127="","",IF(VLOOKUP($B127,名簿,7,FALSE)="","",VLOOKUP($B127,名簿,7,FALSE)))</f>
        <v/>
      </c>
      <c r="N127" s="323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36"/>
      <c r="D128" s="19" t="str">
        <f>IF($B127="","",VLOOKUP($B127,名簿,2,FALSE))</f>
        <v/>
      </c>
      <c r="E128" s="336"/>
      <c r="F128" s="336"/>
      <c r="G128" s="344"/>
      <c r="H128" s="343"/>
      <c r="I128" s="344"/>
      <c r="J128" s="343"/>
      <c r="K128" s="344"/>
      <c r="L128" s="343"/>
      <c r="M128" s="336"/>
      <c r="N128" s="323"/>
    </row>
    <row r="129" spans="1:14" ht="13.5" customHeight="1">
      <c r="A129" s="345">
        <f t="shared" ref="A129" si="41">A127+1</f>
        <v>48</v>
      </c>
      <c r="B129" s="336" t="str">
        <f>IF(VLOOKUP($A129,記②男,2,FALSE)="","",VLOOKUP($A129,記②男,2,FALSE))</f>
        <v/>
      </c>
      <c r="C129" s="336"/>
      <c r="D129" s="20" t="str">
        <f>IF($B129="","",IF(VLOOKUP($B129,名簿,3,FALSE)="","",VLOOKUP($B129,名簿,3,FALSE)))</f>
        <v/>
      </c>
      <c r="E129" s="336" t="str">
        <f>IF($B129="","",IF(VLOOKUP($B129,名簿,4,FALSE)="","",VLOOKUP($B129,名簿,4,FALSE)))</f>
        <v/>
      </c>
      <c r="F129" s="336" t="str">
        <f>IF($B129="","",IF(VLOOKUP($B129,名簿,5,FALSE)="","",VLOOKUP($B129,名簿,5,FALSE)))</f>
        <v/>
      </c>
      <c r="G129" s="344" t="str">
        <f>IF(VLOOKUP($A129,記②男,5,FALSE)="","",VLOOKUP($A129,記②男,5,FALSE))</f>
        <v/>
      </c>
      <c r="H129" s="343" t="str">
        <f>IF(VLOOKUP($A129,記②男,6,FALSE)="","",VLOOKUP($A129,記②男,6,FALSE))</f>
        <v/>
      </c>
      <c r="I129" s="344" t="str">
        <f>IF(VLOOKUP($A129,記②男,7,FALSE)="","",VLOOKUP($A129,記②男,7,FALSE))</f>
        <v/>
      </c>
      <c r="J129" s="343" t="str">
        <f>IF(VLOOKUP($A129,記②男,8,FALSE)="","",VLOOKUP($A129,記②男,8,FALSE))</f>
        <v/>
      </c>
      <c r="K129" s="344" t="str">
        <f>IF(VLOOKUP($A129,記②男,9,FALSE)="","",VLOOKUP($A129,記②男,9,FALSE))</f>
        <v/>
      </c>
      <c r="L129" s="343" t="str">
        <f>IF(VLOOKUP($A129,記②男,10,FALSE)="","",VLOOKUP($A129,記②男,10,FALSE))</f>
        <v/>
      </c>
      <c r="M129" s="336" t="str">
        <f>IF($B129="","",IF(VLOOKUP($B129,名簿,7,FALSE)="","",VLOOKUP($B129,名簿,7,FALSE)))</f>
        <v/>
      </c>
      <c r="N129" s="323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36"/>
      <c r="D130" s="19" t="str">
        <f>IF($B129="","",VLOOKUP($B129,名簿,2,FALSE))</f>
        <v/>
      </c>
      <c r="E130" s="336"/>
      <c r="F130" s="336"/>
      <c r="G130" s="344"/>
      <c r="H130" s="343"/>
      <c r="I130" s="344"/>
      <c r="J130" s="343"/>
      <c r="K130" s="344"/>
      <c r="L130" s="343"/>
      <c r="M130" s="336"/>
      <c r="N130" s="323"/>
    </row>
    <row r="131" spans="1:14" ht="13.5" customHeight="1">
      <c r="A131" s="345">
        <f t="shared" ref="A131" si="42">A129+1</f>
        <v>49</v>
      </c>
      <c r="B131" s="336" t="str">
        <f>IF(VLOOKUP($A131,記②男,2,FALSE)="","",VLOOKUP($A131,記②男,2,FALSE))</f>
        <v/>
      </c>
      <c r="C131" s="336"/>
      <c r="D131" s="20" t="str">
        <f>IF($B131="","",IF(VLOOKUP($B131,名簿,3,FALSE)="","",VLOOKUP($B131,名簿,3,FALSE)))</f>
        <v/>
      </c>
      <c r="E131" s="336" t="str">
        <f>IF($B131="","",IF(VLOOKUP($B131,名簿,4,FALSE)="","",VLOOKUP($B131,名簿,4,FALSE)))</f>
        <v/>
      </c>
      <c r="F131" s="336" t="str">
        <f>IF($B131="","",IF(VLOOKUP($B131,名簿,5,FALSE)="","",VLOOKUP($B131,名簿,5,FALSE)))</f>
        <v/>
      </c>
      <c r="G131" s="344" t="str">
        <f>IF(VLOOKUP($A131,記②男,5,FALSE)="","",VLOOKUP($A131,記②男,5,FALSE))</f>
        <v/>
      </c>
      <c r="H131" s="343" t="str">
        <f>IF(VLOOKUP($A131,記②男,6,FALSE)="","",VLOOKUP($A131,記②男,6,FALSE))</f>
        <v/>
      </c>
      <c r="I131" s="344" t="str">
        <f>IF(VLOOKUP($A131,記②男,7,FALSE)="","",VLOOKUP($A131,記②男,7,FALSE))</f>
        <v/>
      </c>
      <c r="J131" s="343" t="str">
        <f>IF(VLOOKUP($A131,記②男,8,FALSE)="","",VLOOKUP($A131,記②男,8,FALSE))</f>
        <v/>
      </c>
      <c r="K131" s="344" t="str">
        <f>IF(VLOOKUP($A131,記②男,9,FALSE)="","",VLOOKUP($A131,記②男,9,FALSE))</f>
        <v/>
      </c>
      <c r="L131" s="343" t="str">
        <f>IF(VLOOKUP($A131,記②男,10,FALSE)="","",VLOOKUP($A131,記②男,10,FALSE))</f>
        <v/>
      </c>
      <c r="M131" s="336" t="str">
        <f>IF($B131="","",IF(VLOOKUP($B131,名簿,7,FALSE)="","",VLOOKUP($B131,名簿,7,FALSE)))</f>
        <v/>
      </c>
      <c r="N131" s="323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36"/>
      <c r="D132" s="19" t="str">
        <f>IF($B131="","",VLOOKUP($B131,名簿,2,FALSE))</f>
        <v/>
      </c>
      <c r="E132" s="336"/>
      <c r="F132" s="336"/>
      <c r="G132" s="344"/>
      <c r="H132" s="343"/>
      <c r="I132" s="344"/>
      <c r="J132" s="343"/>
      <c r="K132" s="344"/>
      <c r="L132" s="343"/>
      <c r="M132" s="336"/>
      <c r="N132" s="323"/>
    </row>
    <row r="133" spans="1:14" ht="13.5" customHeight="1">
      <c r="A133" s="345">
        <f t="shared" ref="A133" si="43">A131+1</f>
        <v>50</v>
      </c>
      <c r="B133" s="336" t="str">
        <f>IF(VLOOKUP($A133,記②男,2,FALSE)="","",VLOOKUP($A133,記②男,2,FALSE))</f>
        <v/>
      </c>
      <c r="C133" s="336"/>
      <c r="D133" s="20" t="str">
        <f>IF($B133="","",IF(VLOOKUP($B133,名簿,3,FALSE)="","",VLOOKUP($B133,名簿,3,FALSE)))</f>
        <v/>
      </c>
      <c r="E133" s="336" t="str">
        <f>IF($B133="","",IF(VLOOKUP($B133,名簿,4,FALSE)="","",VLOOKUP($B133,名簿,4,FALSE)))</f>
        <v/>
      </c>
      <c r="F133" s="336" t="str">
        <f>IF($B133="","",IF(VLOOKUP($B133,名簿,5,FALSE)="","",VLOOKUP($B133,名簿,5,FALSE)))</f>
        <v/>
      </c>
      <c r="G133" s="344" t="str">
        <f>IF(VLOOKUP($A133,記②男,5,FALSE)="","",VLOOKUP($A133,記②男,5,FALSE))</f>
        <v/>
      </c>
      <c r="H133" s="343" t="str">
        <f>IF(VLOOKUP($A133,記②男,6,FALSE)="","",VLOOKUP($A133,記②男,6,FALSE))</f>
        <v/>
      </c>
      <c r="I133" s="344" t="str">
        <f>IF(VLOOKUP($A133,記②男,7,FALSE)="","",VLOOKUP($A133,記②男,7,FALSE))</f>
        <v/>
      </c>
      <c r="J133" s="343" t="str">
        <f>IF(VLOOKUP($A133,記②男,8,FALSE)="","",VLOOKUP($A133,記②男,8,FALSE))</f>
        <v/>
      </c>
      <c r="K133" s="344" t="str">
        <f>IF(VLOOKUP($A133,記②男,9,FALSE)="","",VLOOKUP($A133,記②男,9,FALSE))</f>
        <v/>
      </c>
      <c r="L133" s="343" t="str">
        <f>IF(VLOOKUP($A133,記②男,10,FALSE)="","",VLOOKUP($A133,記②男,10,FALSE))</f>
        <v/>
      </c>
      <c r="M133" s="336" t="str">
        <f>IF($B133="","",IF(VLOOKUP($B133,名簿,7,FALSE)="","",VLOOKUP($B133,名簿,7,FALSE)))</f>
        <v/>
      </c>
      <c r="N133" s="323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36"/>
      <c r="D134" s="19" t="str">
        <f>IF($B133="","",VLOOKUP($B133,名簿,2,FALSE))</f>
        <v/>
      </c>
      <c r="E134" s="336"/>
      <c r="F134" s="336"/>
      <c r="G134" s="344"/>
      <c r="H134" s="343"/>
      <c r="I134" s="344"/>
      <c r="J134" s="343"/>
      <c r="K134" s="344"/>
      <c r="L134" s="343"/>
      <c r="M134" s="336"/>
      <c r="N134" s="323"/>
    </row>
    <row r="135" spans="1:14" ht="13.5" customHeight="1">
      <c r="A135" s="345">
        <f t="shared" ref="A135" si="44">A133+1</f>
        <v>51</v>
      </c>
      <c r="B135" s="336" t="str">
        <f>IF(VLOOKUP($A135,記②男,2,FALSE)="","",VLOOKUP($A135,記②男,2,FALSE))</f>
        <v/>
      </c>
      <c r="C135" s="336"/>
      <c r="D135" s="20" t="str">
        <f>IF($B135="","",IF(VLOOKUP($B135,名簿,3,FALSE)="","",VLOOKUP($B135,名簿,3,FALSE)))</f>
        <v/>
      </c>
      <c r="E135" s="336" t="str">
        <f>IF($B135="","",IF(VLOOKUP($B135,名簿,4,FALSE)="","",VLOOKUP($B135,名簿,4,FALSE)))</f>
        <v/>
      </c>
      <c r="F135" s="336" t="str">
        <f>IF($B135="","",IF(VLOOKUP($B135,名簿,5,FALSE)="","",VLOOKUP($B135,名簿,5,FALSE)))</f>
        <v/>
      </c>
      <c r="G135" s="344" t="str">
        <f>IF(VLOOKUP($A135,記②男,5,FALSE)="","",VLOOKUP($A135,記②男,5,FALSE))</f>
        <v/>
      </c>
      <c r="H135" s="343" t="str">
        <f>IF(VLOOKUP($A135,記②男,6,FALSE)="","",VLOOKUP($A135,記②男,6,FALSE))</f>
        <v/>
      </c>
      <c r="I135" s="344" t="str">
        <f>IF(VLOOKUP($A135,記②男,7,FALSE)="","",VLOOKUP($A135,記②男,7,FALSE))</f>
        <v/>
      </c>
      <c r="J135" s="343" t="str">
        <f>IF(VLOOKUP($A135,記②男,8,FALSE)="","",VLOOKUP($A135,記②男,8,FALSE))</f>
        <v/>
      </c>
      <c r="K135" s="344" t="str">
        <f>IF(VLOOKUP($A135,記②男,9,FALSE)="","",VLOOKUP($A135,記②男,9,FALSE))</f>
        <v/>
      </c>
      <c r="L135" s="343" t="str">
        <f>IF(VLOOKUP($A135,記②男,10,FALSE)="","",VLOOKUP($A135,記②男,10,FALSE))</f>
        <v/>
      </c>
      <c r="M135" s="336" t="str">
        <f>IF($B135="","",IF(VLOOKUP($B135,名簿,7,FALSE)="","",VLOOKUP($B135,名簿,7,FALSE)))</f>
        <v/>
      </c>
      <c r="N135" s="323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36"/>
      <c r="D136" s="19" t="str">
        <f>IF($B135="","",VLOOKUP($B135,名簿,2,FALSE))</f>
        <v/>
      </c>
      <c r="E136" s="336"/>
      <c r="F136" s="336"/>
      <c r="G136" s="344"/>
      <c r="H136" s="343"/>
      <c r="I136" s="344"/>
      <c r="J136" s="343"/>
      <c r="K136" s="344"/>
      <c r="L136" s="343"/>
      <c r="M136" s="336"/>
      <c r="N136" s="323"/>
    </row>
    <row r="137" spans="1:14" ht="13.5" customHeight="1">
      <c r="A137" s="345">
        <f t="shared" ref="A137" si="45">A135+1</f>
        <v>52</v>
      </c>
      <c r="B137" s="336" t="str">
        <f>IF(VLOOKUP($A137,記②男,2,FALSE)="","",VLOOKUP($A137,記②男,2,FALSE))</f>
        <v/>
      </c>
      <c r="C137" s="336"/>
      <c r="D137" s="20" t="str">
        <f>IF($B137="","",IF(VLOOKUP($B137,名簿,3,FALSE)="","",VLOOKUP($B137,名簿,3,FALSE)))</f>
        <v/>
      </c>
      <c r="E137" s="336" t="str">
        <f>IF($B137="","",IF(VLOOKUP($B137,名簿,4,FALSE)="","",VLOOKUP($B137,名簿,4,FALSE)))</f>
        <v/>
      </c>
      <c r="F137" s="336" t="str">
        <f>IF($B137="","",IF(VLOOKUP($B137,名簿,5,FALSE)="","",VLOOKUP($B137,名簿,5,FALSE)))</f>
        <v/>
      </c>
      <c r="G137" s="344" t="str">
        <f>IF(VLOOKUP($A137,記②男,5,FALSE)="","",VLOOKUP($A137,記②男,5,FALSE))</f>
        <v/>
      </c>
      <c r="H137" s="343" t="str">
        <f>IF(VLOOKUP($A137,記②男,6,FALSE)="","",VLOOKUP($A137,記②男,6,FALSE))</f>
        <v/>
      </c>
      <c r="I137" s="344" t="str">
        <f>IF(VLOOKUP($A137,記②男,7,FALSE)="","",VLOOKUP($A137,記②男,7,FALSE))</f>
        <v/>
      </c>
      <c r="J137" s="343" t="str">
        <f>IF(VLOOKUP($A137,記②男,8,FALSE)="","",VLOOKUP($A137,記②男,8,FALSE))</f>
        <v/>
      </c>
      <c r="K137" s="344" t="str">
        <f>IF(VLOOKUP($A137,記②男,9,FALSE)="","",VLOOKUP($A137,記②男,9,FALSE))</f>
        <v/>
      </c>
      <c r="L137" s="343" t="str">
        <f>IF(VLOOKUP($A137,記②男,10,FALSE)="","",VLOOKUP($A137,記②男,10,FALSE))</f>
        <v/>
      </c>
      <c r="M137" s="336" t="str">
        <f>IF($B137="","",IF(VLOOKUP($B137,名簿,7,FALSE)="","",VLOOKUP($B137,名簿,7,FALSE)))</f>
        <v/>
      </c>
      <c r="N137" s="323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36"/>
      <c r="D138" s="19" t="str">
        <f>IF($B137="","",VLOOKUP($B137,名簿,2,FALSE))</f>
        <v/>
      </c>
      <c r="E138" s="336"/>
      <c r="F138" s="336"/>
      <c r="G138" s="344"/>
      <c r="H138" s="343"/>
      <c r="I138" s="344"/>
      <c r="J138" s="343"/>
      <c r="K138" s="344"/>
      <c r="L138" s="343"/>
      <c r="M138" s="336"/>
      <c r="N138" s="323"/>
    </row>
    <row r="139" spans="1:14" ht="13.5" customHeight="1">
      <c r="A139" s="345">
        <f t="shared" ref="A139" si="46">A137+1</f>
        <v>53</v>
      </c>
      <c r="B139" s="336" t="str">
        <f>IF(VLOOKUP($A139,記②男,2,FALSE)="","",VLOOKUP($A139,記②男,2,FALSE))</f>
        <v/>
      </c>
      <c r="C139" s="336"/>
      <c r="D139" s="20" t="str">
        <f>IF($B139="","",IF(VLOOKUP($B139,名簿,3,FALSE)="","",VLOOKUP($B139,名簿,3,FALSE)))</f>
        <v/>
      </c>
      <c r="E139" s="336" t="str">
        <f>IF($B139="","",IF(VLOOKUP($B139,名簿,4,FALSE)="","",VLOOKUP($B139,名簿,4,FALSE)))</f>
        <v/>
      </c>
      <c r="F139" s="336" t="str">
        <f>IF($B139="","",IF(VLOOKUP($B139,名簿,5,FALSE)="","",VLOOKUP($B139,名簿,5,FALSE)))</f>
        <v/>
      </c>
      <c r="G139" s="344" t="str">
        <f>IF(VLOOKUP($A139,記②男,5,FALSE)="","",VLOOKUP($A139,記②男,5,FALSE))</f>
        <v/>
      </c>
      <c r="H139" s="343" t="str">
        <f>IF(VLOOKUP($A139,記②男,6,FALSE)="","",VLOOKUP($A139,記②男,6,FALSE))</f>
        <v/>
      </c>
      <c r="I139" s="344" t="str">
        <f>IF(VLOOKUP($A139,記②男,7,FALSE)="","",VLOOKUP($A139,記②男,7,FALSE))</f>
        <v/>
      </c>
      <c r="J139" s="343" t="str">
        <f>IF(VLOOKUP($A139,記②男,8,FALSE)="","",VLOOKUP($A139,記②男,8,FALSE))</f>
        <v/>
      </c>
      <c r="K139" s="344" t="str">
        <f>IF(VLOOKUP($A139,記②男,9,FALSE)="","",VLOOKUP($A139,記②男,9,FALSE))</f>
        <v/>
      </c>
      <c r="L139" s="343" t="str">
        <f>IF(VLOOKUP($A139,記②男,10,FALSE)="","",VLOOKUP($A139,記②男,10,FALSE))</f>
        <v/>
      </c>
      <c r="M139" s="336" t="str">
        <f>IF($B139="","",IF(VLOOKUP($B139,名簿,7,FALSE)="","",VLOOKUP($B139,名簿,7,FALSE)))</f>
        <v/>
      </c>
      <c r="N139" s="323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36"/>
      <c r="D140" s="19" t="str">
        <f>IF($B139="","",VLOOKUP($B139,名簿,2,FALSE))</f>
        <v/>
      </c>
      <c r="E140" s="336"/>
      <c r="F140" s="336"/>
      <c r="G140" s="344"/>
      <c r="H140" s="343"/>
      <c r="I140" s="344"/>
      <c r="J140" s="343"/>
      <c r="K140" s="344"/>
      <c r="L140" s="343"/>
      <c r="M140" s="336"/>
      <c r="N140" s="323"/>
    </row>
    <row r="141" spans="1:14" ht="13.5" customHeight="1">
      <c r="A141" s="345">
        <f t="shared" ref="A141" si="47">A139+1</f>
        <v>54</v>
      </c>
      <c r="B141" s="336" t="str">
        <f>IF(VLOOKUP($A141,記②男,2,FALSE)="","",VLOOKUP($A141,記②男,2,FALSE))</f>
        <v/>
      </c>
      <c r="C141" s="336"/>
      <c r="D141" s="20" t="str">
        <f>IF($B141="","",IF(VLOOKUP($B141,名簿,3,FALSE)="","",VLOOKUP($B141,名簿,3,FALSE)))</f>
        <v/>
      </c>
      <c r="E141" s="336" t="str">
        <f>IF($B141="","",IF(VLOOKUP($B141,名簿,4,FALSE)="","",VLOOKUP($B141,名簿,4,FALSE)))</f>
        <v/>
      </c>
      <c r="F141" s="336" t="str">
        <f>IF($B141="","",IF(VLOOKUP($B141,名簿,5,FALSE)="","",VLOOKUP($B141,名簿,5,FALSE)))</f>
        <v/>
      </c>
      <c r="G141" s="344" t="str">
        <f>IF(VLOOKUP($A141,記②男,5,FALSE)="","",VLOOKUP($A141,記②男,5,FALSE))</f>
        <v/>
      </c>
      <c r="H141" s="343" t="str">
        <f>IF(VLOOKUP($A141,記②男,6,FALSE)="","",VLOOKUP($A141,記②男,6,FALSE))</f>
        <v/>
      </c>
      <c r="I141" s="344" t="str">
        <f>IF(VLOOKUP($A141,記②男,7,FALSE)="","",VLOOKUP($A141,記②男,7,FALSE))</f>
        <v/>
      </c>
      <c r="J141" s="343" t="str">
        <f>IF(VLOOKUP($A141,記②男,8,FALSE)="","",VLOOKUP($A141,記②男,8,FALSE))</f>
        <v/>
      </c>
      <c r="K141" s="344" t="str">
        <f>IF(VLOOKUP($A141,記②男,9,FALSE)="","",VLOOKUP($A141,記②男,9,FALSE))</f>
        <v/>
      </c>
      <c r="L141" s="343" t="str">
        <f>IF(VLOOKUP($A141,記②男,10,FALSE)="","",VLOOKUP($A141,記②男,10,FALSE))</f>
        <v/>
      </c>
      <c r="M141" s="336" t="str">
        <f>IF($B141="","",IF(VLOOKUP($B141,名簿,7,FALSE)="","",VLOOKUP($B141,名簿,7,FALSE)))</f>
        <v/>
      </c>
      <c r="N141" s="323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36"/>
      <c r="D142" s="19" t="str">
        <f>IF($B141="","",VLOOKUP($B141,名簿,2,FALSE))</f>
        <v/>
      </c>
      <c r="E142" s="336"/>
      <c r="F142" s="336"/>
      <c r="G142" s="344"/>
      <c r="H142" s="343"/>
      <c r="I142" s="344"/>
      <c r="J142" s="343"/>
      <c r="K142" s="344"/>
      <c r="L142" s="343"/>
      <c r="M142" s="336"/>
      <c r="N142" s="323"/>
    </row>
    <row r="143" spans="1:14" ht="13.5" customHeight="1">
      <c r="A143" s="345">
        <f t="shared" ref="A143" si="48">A141+1</f>
        <v>55</v>
      </c>
      <c r="B143" s="336" t="str">
        <f>IF(VLOOKUP($A143,記②男,2,FALSE)="","",VLOOKUP($A143,記②男,2,FALSE))</f>
        <v/>
      </c>
      <c r="C143" s="336"/>
      <c r="D143" s="20" t="str">
        <f>IF($B143="","",IF(VLOOKUP($B143,名簿,3,FALSE)="","",VLOOKUP($B143,名簿,3,FALSE)))</f>
        <v/>
      </c>
      <c r="E143" s="336" t="str">
        <f>IF($B143="","",IF(VLOOKUP($B143,名簿,4,FALSE)="","",VLOOKUP($B143,名簿,4,FALSE)))</f>
        <v/>
      </c>
      <c r="F143" s="336" t="str">
        <f>IF($B143="","",IF(VLOOKUP($B143,名簿,5,FALSE)="","",VLOOKUP($B143,名簿,5,FALSE)))</f>
        <v/>
      </c>
      <c r="G143" s="344" t="str">
        <f>IF(VLOOKUP($A143,記②男,5,FALSE)="","",VLOOKUP($A143,記②男,5,FALSE))</f>
        <v/>
      </c>
      <c r="H143" s="343" t="str">
        <f>IF(VLOOKUP($A143,記②男,6,FALSE)="","",VLOOKUP($A143,記②男,6,FALSE))</f>
        <v/>
      </c>
      <c r="I143" s="344" t="str">
        <f>IF(VLOOKUP($A143,記②男,7,FALSE)="","",VLOOKUP($A143,記②男,7,FALSE))</f>
        <v/>
      </c>
      <c r="J143" s="343" t="str">
        <f>IF(VLOOKUP($A143,記②男,8,FALSE)="","",VLOOKUP($A143,記②男,8,FALSE))</f>
        <v/>
      </c>
      <c r="K143" s="344" t="str">
        <f>IF(VLOOKUP($A143,記②男,9,FALSE)="","",VLOOKUP($A143,記②男,9,FALSE))</f>
        <v/>
      </c>
      <c r="L143" s="343" t="str">
        <f>IF(VLOOKUP($A143,記②男,10,FALSE)="","",VLOOKUP($A143,記②男,10,FALSE))</f>
        <v/>
      </c>
      <c r="M143" s="336" t="str">
        <f>IF($B143="","",IF(VLOOKUP($B143,名簿,7,FALSE)="","",VLOOKUP($B143,名簿,7,FALSE)))</f>
        <v/>
      </c>
      <c r="N143" s="323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36"/>
      <c r="D144" s="19" t="str">
        <f>IF($B143="","",VLOOKUP($B143,名簿,2,FALSE))</f>
        <v/>
      </c>
      <c r="E144" s="336"/>
      <c r="F144" s="336"/>
      <c r="G144" s="344"/>
      <c r="H144" s="343"/>
      <c r="I144" s="344"/>
      <c r="J144" s="343"/>
      <c r="K144" s="344"/>
      <c r="L144" s="343"/>
      <c r="M144" s="336"/>
      <c r="N144" s="323"/>
    </row>
    <row r="145" spans="1:14" ht="13.5" customHeight="1">
      <c r="A145" s="345">
        <f t="shared" ref="A145" si="49">A143+1</f>
        <v>56</v>
      </c>
      <c r="B145" s="336" t="str">
        <f>IF(VLOOKUP($A145,記②男,2,FALSE)="","",VLOOKUP($A145,記②男,2,FALSE))</f>
        <v/>
      </c>
      <c r="C145" s="336"/>
      <c r="D145" s="20" t="str">
        <f>IF($B145="","",IF(VLOOKUP($B145,名簿,3,FALSE)="","",VLOOKUP($B145,名簿,3,FALSE)))</f>
        <v/>
      </c>
      <c r="E145" s="336" t="str">
        <f>IF($B145="","",IF(VLOOKUP($B145,名簿,4,FALSE)="","",VLOOKUP($B145,名簿,4,FALSE)))</f>
        <v/>
      </c>
      <c r="F145" s="336" t="str">
        <f>IF($B145="","",IF(VLOOKUP($B145,名簿,5,FALSE)="","",VLOOKUP($B145,名簿,5,FALSE)))</f>
        <v/>
      </c>
      <c r="G145" s="344" t="str">
        <f>IF(VLOOKUP($A145,記②男,5,FALSE)="","",VLOOKUP($A145,記②男,5,FALSE))</f>
        <v/>
      </c>
      <c r="H145" s="343" t="str">
        <f>IF(VLOOKUP($A145,記②男,6,FALSE)="","",VLOOKUP($A145,記②男,6,FALSE))</f>
        <v/>
      </c>
      <c r="I145" s="344" t="str">
        <f>IF(VLOOKUP($A145,記②男,7,FALSE)="","",VLOOKUP($A145,記②男,7,FALSE))</f>
        <v/>
      </c>
      <c r="J145" s="343" t="str">
        <f>IF(VLOOKUP($A145,記②男,8,FALSE)="","",VLOOKUP($A145,記②男,8,FALSE))</f>
        <v/>
      </c>
      <c r="K145" s="344" t="str">
        <f>IF(VLOOKUP($A145,記②男,9,FALSE)="","",VLOOKUP($A145,記②男,9,FALSE))</f>
        <v/>
      </c>
      <c r="L145" s="343" t="str">
        <f>IF(VLOOKUP($A145,記②男,10,FALSE)="","",VLOOKUP($A145,記②男,10,FALSE))</f>
        <v/>
      </c>
      <c r="M145" s="336" t="str">
        <f>IF($B145="","",IF(VLOOKUP($B145,名簿,7,FALSE)="","",VLOOKUP($B145,名簿,7,FALSE)))</f>
        <v/>
      </c>
      <c r="N145" s="323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36"/>
      <c r="D146" s="19" t="str">
        <f>IF($B145="","",VLOOKUP($B145,名簿,2,FALSE))</f>
        <v/>
      </c>
      <c r="E146" s="336"/>
      <c r="F146" s="336"/>
      <c r="G146" s="344"/>
      <c r="H146" s="343"/>
      <c r="I146" s="344"/>
      <c r="J146" s="343"/>
      <c r="K146" s="344"/>
      <c r="L146" s="343"/>
      <c r="M146" s="336"/>
      <c r="N146" s="323"/>
    </row>
    <row r="147" spans="1:14" ht="13.5" customHeight="1">
      <c r="A147" s="345">
        <f t="shared" ref="A147" si="50">A145+1</f>
        <v>57</v>
      </c>
      <c r="B147" s="336" t="str">
        <f>IF(VLOOKUP($A147,記②男,2,FALSE)="","",VLOOKUP($A147,記②男,2,FALSE))</f>
        <v/>
      </c>
      <c r="C147" s="336"/>
      <c r="D147" s="20" t="str">
        <f>IF($B147="","",IF(VLOOKUP($B147,名簿,3,FALSE)="","",VLOOKUP($B147,名簿,3,FALSE)))</f>
        <v/>
      </c>
      <c r="E147" s="336" t="str">
        <f>IF($B147="","",IF(VLOOKUP($B147,名簿,4,FALSE)="","",VLOOKUP($B147,名簿,4,FALSE)))</f>
        <v/>
      </c>
      <c r="F147" s="336" t="str">
        <f>IF($B147="","",IF(VLOOKUP($B147,名簿,5,FALSE)="","",VLOOKUP($B147,名簿,5,FALSE)))</f>
        <v/>
      </c>
      <c r="G147" s="344" t="str">
        <f>IF(VLOOKUP($A147,記②男,5,FALSE)="","",VLOOKUP($A147,記②男,5,FALSE))</f>
        <v/>
      </c>
      <c r="H147" s="343" t="str">
        <f>IF(VLOOKUP($A147,記②男,6,FALSE)="","",VLOOKUP($A147,記②男,6,FALSE))</f>
        <v/>
      </c>
      <c r="I147" s="344" t="str">
        <f>IF(VLOOKUP($A147,記②男,7,FALSE)="","",VLOOKUP($A147,記②男,7,FALSE))</f>
        <v/>
      </c>
      <c r="J147" s="343" t="str">
        <f>IF(VLOOKUP($A147,記②男,8,FALSE)="","",VLOOKUP($A147,記②男,8,FALSE))</f>
        <v/>
      </c>
      <c r="K147" s="344" t="str">
        <f>IF(VLOOKUP($A147,記②男,9,FALSE)="","",VLOOKUP($A147,記②男,9,FALSE))</f>
        <v/>
      </c>
      <c r="L147" s="343" t="str">
        <f>IF(VLOOKUP($A147,記②男,10,FALSE)="","",VLOOKUP($A147,記②男,10,FALSE))</f>
        <v/>
      </c>
      <c r="M147" s="336" t="str">
        <f>IF($B147="","",IF(VLOOKUP($B147,名簿,7,FALSE)="","",VLOOKUP($B147,名簿,7,FALSE)))</f>
        <v/>
      </c>
      <c r="N147" s="323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36"/>
      <c r="D148" s="19" t="str">
        <f>IF($B147="","",VLOOKUP($B147,名簿,2,FALSE))</f>
        <v/>
      </c>
      <c r="E148" s="336"/>
      <c r="F148" s="336"/>
      <c r="G148" s="344"/>
      <c r="H148" s="343"/>
      <c r="I148" s="344"/>
      <c r="J148" s="343"/>
      <c r="K148" s="344"/>
      <c r="L148" s="343"/>
      <c r="M148" s="336"/>
      <c r="N148" s="323"/>
    </row>
    <row r="149" spans="1:14" ht="13.5" customHeight="1">
      <c r="A149" s="345">
        <f t="shared" ref="A149" si="51">A147+1</f>
        <v>58</v>
      </c>
      <c r="B149" s="336" t="str">
        <f>IF(VLOOKUP($A149,記②男,2,FALSE)="","",VLOOKUP($A149,記②男,2,FALSE))</f>
        <v/>
      </c>
      <c r="C149" s="336"/>
      <c r="D149" s="20" t="str">
        <f>IF($B149="","",IF(VLOOKUP($B149,名簿,3,FALSE)="","",VLOOKUP($B149,名簿,3,FALSE)))</f>
        <v/>
      </c>
      <c r="E149" s="336" t="str">
        <f>IF($B149="","",IF(VLOOKUP($B149,名簿,4,FALSE)="","",VLOOKUP($B149,名簿,4,FALSE)))</f>
        <v/>
      </c>
      <c r="F149" s="336" t="str">
        <f>IF($B149="","",IF(VLOOKUP($B149,名簿,5,FALSE)="","",VLOOKUP($B149,名簿,5,FALSE)))</f>
        <v/>
      </c>
      <c r="G149" s="344" t="str">
        <f>IF(VLOOKUP($A149,記②男,5,FALSE)="","",VLOOKUP($A149,記②男,5,FALSE))</f>
        <v/>
      </c>
      <c r="H149" s="343" t="str">
        <f>IF(VLOOKUP($A149,記②男,6,FALSE)="","",VLOOKUP($A149,記②男,6,FALSE))</f>
        <v/>
      </c>
      <c r="I149" s="344" t="str">
        <f>IF(VLOOKUP($A149,記②男,7,FALSE)="","",VLOOKUP($A149,記②男,7,FALSE))</f>
        <v/>
      </c>
      <c r="J149" s="343" t="str">
        <f>IF(VLOOKUP($A149,記②男,8,FALSE)="","",VLOOKUP($A149,記②男,8,FALSE))</f>
        <v/>
      </c>
      <c r="K149" s="344" t="str">
        <f>IF(VLOOKUP($A149,記②男,9,FALSE)="","",VLOOKUP($A149,記②男,9,FALSE))</f>
        <v/>
      </c>
      <c r="L149" s="343" t="str">
        <f>IF(VLOOKUP($A149,記②男,10,FALSE)="","",VLOOKUP($A149,記②男,10,FALSE))</f>
        <v/>
      </c>
      <c r="M149" s="336" t="str">
        <f>IF($B149="","",IF(VLOOKUP($B149,名簿,7,FALSE)="","",VLOOKUP($B149,名簿,7,FALSE)))</f>
        <v/>
      </c>
      <c r="N149" s="323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36"/>
      <c r="D150" s="19" t="str">
        <f>IF($B149="","",VLOOKUP($B149,名簿,2,FALSE))</f>
        <v/>
      </c>
      <c r="E150" s="336"/>
      <c r="F150" s="336"/>
      <c r="G150" s="344"/>
      <c r="H150" s="343"/>
      <c r="I150" s="344"/>
      <c r="J150" s="343"/>
      <c r="K150" s="344"/>
      <c r="L150" s="343"/>
      <c r="M150" s="336"/>
      <c r="N150" s="323"/>
    </row>
    <row r="151" spans="1:14" ht="13.5" customHeight="1">
      <c r="A151" s="345">
        <f t="shared" ref="A151" si="52">A149+1</f>
        <v>59</v>
      </c>
      <c r="B151" s="336" t="str">
        <f>IF(VLOOKUP($A151,記②男,2,FALSE)="","",VLOOKUP($A151,記②男,2,FALSE))</f>
        <v/>
      </c>
      <c r="C151" s="336"/>
      <c r="D151" s="20" t="str">
        <f>IF($B151="","",IF(VLOOKUP($B151,名簿,3,FALSE)="","",VLOOKUP($B151,名簿,3,FALSE)))</f>
        <v/>
      </c>
      <c r="E151" s="336" t="str">
        <f>IF($B151="","",IF(VLOOKUP($B151,名簿,4,FALSE)="","",VLOOKUP($B151,名簿,4,FALSE)))</f>
        <v/>
      </c>
      <c r="F151" s="336" t="str">
        <f>IF($B151="","",IF(VLOOKUP($B151,名簿,5,FALSE)="","",VLOOKUP($B151,名簿,5,FALSE)))</f>
        <v/>
      </c>
      <c r="G151" s="344" t="str">
        <f>IF(VLOOKUP($A151,記②男,5,FALSE)="","",VLOOKUP($A151,記②男,5,FALSE))</f>
        <v/>
      </c>
      <c r="H151" s="343" t="str">
        <f>IF(VLOOKUP($A151,記②男,6,FALSE)="","",VLOOKUP($A151,記②男,6,FALSE))</f>
        <v/>
      </c>
      <c r="I151" s="344" t="str">
        <f>IF(VLOOKUP($A151,記②男,7,FALSE)="","",VLOOKUP($A151,記②男,7,FALSE))</f>
        <v/>
      </c>
      <c r="J151" s="343" t="str">
        <f>IF(VLOOKUP($A151,記②男,8,FALSE)="","",VLOOKUP($A151,記②男,8,FALSE))</f>
        <v/>
      </c>
      <c r="K151" s="344" t="str">
        <f>IF(VLOOKUP($A151,記②男,9,FALSE)="","",VLOOKUP($A151,記②男,9,FALSE))</f>
        <v/>
      </c>
      <c r="L151" s="343" t="str">
        <f>IF(VLOOKUP($A151,記②男,10,FALSE)="","",VLOOKUP($A151,記②男,10,FALSE))</f>
        <v/>
      </c>
      <c r="M151" s="336" t="str">
        <f>IF($B151="","",IF(VLOOKUP($B151,名簿,7,FALSE)="","",VLOOKUP($B151,名簿,7,FALSE)))</f>
        <v/>
      </c>
      <c r="N151" s="323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36"/>
      <c r="D152" s="19" t="str">
        <f>IF($B151="","",VLOOKUP($B151,名簿,2,FALSE))</f>
        <v/>
      </c>
      <c r="E152" s="336"/>
      <c r="F152" s="336"/>
      <c r="G152" s="344"/>
      <c r="H152" s="343"/>
      <c r="I152" s="344"/>
      <c r="J152" s="343"/>
      <c r="K152" s="344"/>
      <c r="L152" s="343"/>
      <c r="M152" s="336"/>
      <c r="N152" s="323"/>
    </row>
    <row r="153" spans="1:14" ht="13.5" customHeight="1" thickBot="1">
      <c r="A153" s="345">
        <f t="shared" ref="A153" si="53">A151+1</f>
        <v>60</v>
      </c>
      <c r="B153" s="324" t="str">
        <f>IF(VLOOKUP($A153,記②男,2,FALSE)="","",VLOOKUP($A153,記②男,2,FALSE))</f>
        <v/>
      </c>
      <c r="C153" s="324"/>
      <c r="D153" s="20" t="str">
        <f>IF($B153="","",IF(VLOOKUP($B153,名簿,3,FALSE)="","",VLOOKUP($B153,名簿,3,FALSE)))</f>
        <v/>
      </c>
      <c r="E153" s="324" t="str">
        <f>IF($B153="","",IF(VLOOKUP($B153,名簿,4,FALSE)="","",VLOOKUP($B153,名簿,4,FALSE)))</f>
        <v/>
      </c>
      <c r="F153" s="324" t="str">
        <f>IF($B153="","",IF(VLOOKUP($B153,名簿,5,FALSE)="","",VLOOKUP($B153,名簿,5,FALSE)))</f>
        <v/>
      </c>
      <c r="G153" s="359" t="str">
        <f>IF(VLOOKUP($A153,記②男,5,FALSE)="","",VLOOKUP($A153,記②男,5,FALSE))</f>
        <v/>
      </c>
      <c r="H153" s="343" t="str">
        <f>IF(VLOOKUP($A153,記②男,6,FALSE)="","",VLOOKUP($A153,記②男,6,FALSE))</f>
        <v/>
      </c>
      <c r="I153" s="359" t="str">
        <f>IF(VLOOKUP($A153,記②男,7,FALSE)="","",VLOOKUP($A153,記②男,7,FALSE))</f>
        <v/>
      </c>
      <c r="J153" s="343" t="str">
        <f>IF(VLOOKUP($A153,記②男,8,FALSE)="","",VLOOKUP($A153,記②男,8,FALSE))</f>
        <v/>
      </c>
      <c r="K153" s="359" t="str">
        <f>IF(VLOOKUP($A153,記②男,9,FALSE)="","",VLOOKUP($A153,記②男,9,FALSE))</f>
        <v/>
      </c>
      <c r="L153" s="343" t="str">
        <f>IF(VLOOKUP($A153,記②男,10,FALSE)="","",VLOOKUP($A153,記②男,10,FALSE))</f>
        <v/>
      </c>
      <c r="M153" s="324" t="str">
        <f>IF($B153="","",IF(VLOOKUP($B153,名簿,7,FALSE)="","",VLOOKUP($B153,名簿,7,FALSE)))</f>
        <v/>
      </c>
      <c r="N153" s="326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25"/>
      <c r="D154" s="21" t="str">
        <f>IF($B153="","",VLOOKUP($B153,名簿,2,FALSE))</f>
        <v/>
      </c>
      <c r="E154" s="325"/>
      <c r="F154" s="325"/>
      <c r="G154" s="360"/>
      <c r="H154" s="358"/>
      <c r="I154" s="360"/>
      <c r="J154" s="358"/>
      <c r="K154" s="360"/>
      <c r="L154" s="358"/>
      <c r="M154" s="325"/>
      <c r="N154" s="327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IF(SUM(記②入力!$F$4,記②入力!$Q$4)=0,"",SUM(記②入力!$F$4,記②入力!$Q$4))</f>
        <v/>
      </c>
      <c r="I156" s="339" t="str">
        <f>IF(H156="","",H156*名簿!$L$7)</f>
        <v/>
      </c>
      <c r="J156" s="341" t="s">
        <v>14</v>
      </c>
      <c r="K156" s="337" t="str">
        <f>IF(SUM(記②入力!$G$4,記②入力!$R$4)=0,"",SUM(記②入力!$G$4,記②入力!$R$4))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記②入力!$A$1</f>
        <v>第２回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IF(VLOOKUP($A168,記②男,2,FALSE)="","",VLOOKUP($A168,記②男,2,FALSE))</f>
        <v/>
      </c>
      <c r="C168" s="346"/>
      <c r="D168" s="18" t="str">
        <f>IF($B168="","",IF(VLOOKUP($B168,名簿,3,FALSE)="","",VLOOKUP($B168,名簿,3,FALSE)))</f>
        <v/>
      </c>
      <c r="E168" s="346" t="str">
        <f>IF($B168="","",IF(VLOOKUP($B168,名簿,4,FALSE)="","",VLOOKUP($B168,名簿,4,FALSE)))</f>
        <v/>
      </c>
      <c r="F168" s="346" t="str">
        <f>IF($B168="","",IF(VLOOKUP($B168,名簿,5,FALSE)="","",VLOOKUP($B168,名簿,5,FALSE)))</f>
        <v/>
      </c>
      <c r="G168" s="362" t="str">
        <f>IF(VLOOKUP($A168,記②男,5,FALSE)="","",VLOOKUP($A168,記②男,5,FALSE))</f>
        <v/>
      </c>
      <c r="H168" s="361" t="str">
        <f>IF(VLOOKUP($A168,記②男,6,FALSE)="","",VLOOKUP($A168,記②男,6,FALSE))</f>
        <v/>
      </c>
      <c r="I168" s="362" t="str">
        <f>IF(VLOOKUP($A168,記②男,7,FALSE)="","",VLOOKUP($A168,記②男,7,FALSE))</f>
        <v/>
      </c>
      <c r="J168" s="361" t="str">
        <f>IF(VLOOKUP($A168,記②男,8,FALSE)="","",VLOOKUP($A168,記②男,8,FALSE))</f>
        <v/>
      </c>
      <c r="K168" s="362" t="str">
        <f>IF(VLOOKUP($A168,記②男,9,FALSE)="","",VLOOKUP($A168,記②男,9,FALSE))</f>
        <v/>
      </c>
      <c r="L168" s="361" t="str">
        <f>IF(VLOOKUP($A168,記②男,10,FALSE)="","",VLOOKUP($A168,記②男,10,FALSE))</f>
        <v/>
      </c>
      <c r="M168" s="346" t="str">
        <f>IF($B168="","",IF(VLOOKUP($B168,名簿,7,FALSE)="","",VLOOKUP($B168,名簿,7,FALSE)))</f>
        <v/>
      </c>
      <c r="N168" s="347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36"/>
      <c r="D169" s="19" t="str">
        <f>IF($B168="","",VLOOKUP($B168,名簿,2,FALSE))</f>
        <v/>
      </c>
      <c r="E169" s="336"/>
      <c r="F169" s="336"/>
      <c r="G169" s="344"/>
      <c r="H169" s="343"/>
      <c r="I169" s="344"/>
      <c r="J169" s="343"/>
      <c r="K169" s="344"/>
      <c r="L169" s="343"/>
      <c r="M169" s="336"/>
      <c r="N169" s="323"/>
    </row>
    <row r="170" spans="1:14" ht="13.5" customHeight="1">
      <c r="A170" s="345">
        <f>A168+1</f>
        <v>62</v>
      </c>
      <c r="B170" s="336" t="str">
        <f>IF(VLOOKUP($A170,記②男,2,FALSE)="","",VLOOKUP($A170,記②男,2,FALSE))</f>
        <v/>
      </c>
      <c r="C170" s="336"/>
      <c r="D170" s="20" t="str">
        <f>IF($B170="","",IF(VLOOKUP($B170,名簿,3,FALSE)="","",VLOOKUP($B170,名簿,3,FALSE)))</f>
        <v/>
      </c>
      <c r="E170" s="336" t="str">
        <f>IF($B170="","",IF(VLOOKUP($B170,名簿,4,FALSE)="","",VLOOKUP($B170,名簿,4,FALSE)))</f>
        <v/>
      </c>
      <c r="F170" s="336" t="str">
        <f>IF($B170="","",IF(VLOOKUP($B170,名簿,5,FALSE)="","",VLOOKUP($B170,名簿,5,FALSE)))</f>
        <v/>
      </c>
      <c r="G170" s="344" t="str">
        <f>IF(VLOOKUP($A170,記②男,5,FALSE)="","",VLOOKUP($A170,記②男,5,FALSE))</f>
        <v/>
      </c>
      <c r="H170" s="343" t="str">
        <f>IF(VLOOKUP($A170,記②男,6,FALSE)="","",VLOOKUP($A170,記②男,6,FALSE))</f>
        <v/>
      </c>
      <c r="I170" s="344" t="str">
        <f>IF(VLOOKUP($A170,記②男,7,FALSE)="","",VLOOKUP($A170,記②男,7,FALSE))</f>
        <v/>
      </c>
      <c r="J170" s="343" t="str">
        <f>IF(VLOOKUP($A170,記②男,8,FALSE)="","",VLOOKUP($A170,記②男,8,FALSE))</f>
        <v/>
      </c>
      <c r="K170" s="344" t="str">
        <f>IF(VLOOKUP($A170,記②男,9,FALSE)="","",VLOOKUP($A170,記②男,9,FALSE))</f>
        <v/>
      </c>
      <c r="L170" s="343" t="str">
        <f>IF(VLOOKUP($A170,記②男,10,FALSE)="","",VLOOKUP($A170,記②男,10,FALSE))</f>
        <v/>
      </c>
      <c r="M170" s="336" t="str">
        <f>IF($B170="","",IF(VLOOKUP($B170,名簿,7,FALSE)="","",VLOOKUP($B170,名簿,7,FALSE)))</f>
        <v/>
      </c>
      <c r="N170" s="323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36"/>
      <c r="D171" s="19" t="str">
        <f>IF($B170="","",VLOOKUP($B170,名簿,2,FALSE))</f>
        <v/>
      </c>
      <c r="E171" s="336"/>
      <c r="F171" s="336"/>
      <c r="G171" s="344"/>
      <c r="H171" s="343"/>
      <c r="I171" s="344"/>
      <c r="J171" s="343"/>
      <c r="K171" s="344"/>
      <c r="L171" s="343"/>
      <c r="M171" s="336"/>
      <c r="N171" s="323"/>
    </row>
    <row r="172" spans="1:14" ht="13.5" customHeight="1">
      <c r="A172" s="345">
        <f t="shared" ref="A172" si="54">A170+1</f>
        <v>63</v>
      </c>
      <c r="B172" s="336" t="str">
        <f>IF(VLOOKUP($A172,記②男,2,FALSE)="","",VLOOKUP($A172,記②男,2,FALSE))</f>
        <v/>
      </c>
      <c r="C172" s="336"/>
      <c r="D172" s="20" t="str">
        <f>IF($B172="","",IF(VLOOKUP($B172,名簿,3,FALSE)="","",VLOOKUP($B172,名簿,3,FALSE)))</f>
        <v/>
      </c>
      <c r="E172" s="336" t="str">
        <f>IF($B172="","",IF(VLOOKUP($B172,名簿,4,FALSE)="","",VLOOKUP($B172,名簿,4,FALSE)))</f>
        <v/>
      </c>
      <c r="F172" s="336" t="str">
        <f>IF($B172="","",IF(VLOOKUP($B172,名簿,5,FALSE)="","",VLOOKUP($B172,名簿,5,FALSE)))</f>
        <v/>
      </c>
      <c r="G172" s="344" t="str">
        <f>IF(VLOOKUP($A172,記②男,5,FALSE)="","",VLOOKUP($A172,記②男,5,FALSE))</f>
        <v/>
      </c>
      <c r="H172" s="343" t="str">
        <f>IF(VLOOKUP($A172,記②男,6,FALSE)="","",VLOOKUP($A172,記②男,6,FALSE))</f>
        <v/>
      </c>
      <c r="I172" s="344" t="str">
        <f>IF(VLOOKUP($A172,記②男,7,FALSE)="","",VLOOKUP($A172,記②男,7,FALSE))</f>
        <v/>
      </c>
      <c r="J172" s="343" t="str">
        <f>IF(VLOOKUP($A172,記②男,8,FALSE)="","",VLOOKUP($A172,記②男,8,FALSE))</f>
        <v/>
      </c>
      <c r="K172" s="344" t="str">
        <f>IF(VLOOKUP($A172,記②男,9,FALSE)="","",VLOOKUP($A172,記②男,9,FALSE))</f>
        <v/>
      </c>
      <c r="L172" s="343" t="str">
        <f>IF(VLOOKUP($A172,記②男,10,FALSE)="","",VLOOKUP($A172,記②男,10,FALSE))</f>
        <v/>
      </c>
      <c r="M172" s="336" t="str">
        <f>IF($B172="","",IF(VLOOKUP($B172,名簿,7,FALSE)="","",VLOOKUP($B172,名簿,7,FALSE)))</f>
        <v/>
      </c>
      <c r="N172" s="323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36"/>
      <c r="D173" s="19" t="str">
        <f>IF($B172="","",VLOOKUP($B172,名簿,2,FALSE))</f>
        <v/>
      </c>
      <c r="E173" s="336"/>
      <c r="F173" s="336"/>
      <c r="G173" s="344"/>
      <c r="H173" s="343"/>
      <c r="I173" s="344"/>
      <c r="J173" s="343"/>
      <c r="K173" s="344"/>
      <c r="L173" s="343"/>
      <c r="M173" s="336"/>
      <c r="N173" s="323"/>
    </row>
    <row r="174" spans="1:14" ht="13.5" customHeight="1">
      <c r="A174" s="345">
        <f t="shared" ref="A174" si="55">A172+1</f>
        <v>64</v>
      </c>
      <c r="B174" s="336" t="str">
        <f>IF(VLOOKUP($A174,記②男,2,FALSE)="","",VLOOKUP($A174,記②男,2,FALSE))</f>
        <v/>
      </c>
      <c r="C174" s="336"/>
      <c r="D174" s="20" t="str">
        <f>IF($B174="","",IF(VLOOKUP($B174,名簿,3,FALSE)="","",VLOOKUP($B174,名簿,3,FALSE)))</f>
        <v/>
      </c>
      <c r="E174" s="336" t="str">
        <f>IF($B174="","",IF(VLOOKUP($B174,名簿,4,FALSE)="","",VLOOKUP($B174,名簿,4,FALSE)))</f>
        <v/>
      </c>
      <c r="F174" s="336" t="str">
        <f>IF($B174="","",IF(VLOOKUP($B174,名簿,5,FALSE)="","",VLOOKUP($B174,名簿,5,FALSE)))</f>
        <v/>
      </c>
      <c r="G174" s="344" t="str">
        <f>IF(VLOOKUP($A174,記②男,5,FALSE)="","",VLOOKUP($A174,記②男,5,FALSE))</f>
        <v/>
      </c>
      <c r="H174" s="343" t="str">
        <f>IF(VLOOKUP($A174,記②男,6,FALSE)="","",VLOOKUP($A174,記②男,6,FALSE))</f>
        <v/>
      </c>
      <c r="I174" s="344" t="str">
        <f>IF(VLOOKUP($A174,記②男,7,FALSE)="","",VLOOKUP($A174,記②男,7,FALSE))</f>
        <v/>
      </c>
      <c r="J174" s="343" t="str">
        <f>IF(VLOOKUP($A174,記②男,8,FALSE)="","",VLOOKUP($A174,記②男,8,FALSE))</f>
        <v/>
      </c>
      <c r="K174" s="344" t="str">
        <f>IF(VLOOKUP($A174,記②男,9,FALSE)="","",VLOOKUP($A174,記②男,9,FALSE))</f>
        <v/>
      </c>
      <c r="L174" s="343" t="str">
        <f>IF(VLOOKUP($A174,記②男,10,FALSE)="","",VLOOKUP($A174,記②男,10,FALSE))</f>
        <v/>
      </c>
      <c r="M174" s="336" t="str">
        <f>IF($B174="","",IF(VLOOKUP($B174,名簿,7,FALSE)="","",VLOOKUP($B174,名簿,7,FALSE)))</f>
        <v/>
      </c>
      <c r="N174" s="323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36"/>
      <c r="D175" s="19" t="str">
        <f>IF($B174="","",VLOOKUP($B174,名簿,2,FALSE))</f>
        <v/>
      </c>
      <c r="E175" s="336"/>
      <c r="F175" s="336"/>
      <c r="G175" s="344"/>
      <c r="H175" s="343"/>
      <c r="I175" s="344"/>
      <c r="J175" s="343"/>
      <c r="K175" s="344"/>
      <c r="L175" s="343"/>
      <c r="M175" s="336"/>
      <c r="N175" s="323"/>
    </row>
    <row r="176" spans="1:14" ht="13.5" customHeight="1">
      <c r="A176" s="345">
        <f t="shared" ref="A176" si="56">A174+1</f>
        <v>65</v>
      </c>
      <c r="B176" s="336" t="str">
        <f>IF(VLOOKUP($A176,記②男,2,FALSE)="","",VLOOKUP($A176,記②男,2,FALSE))</f>
        <v/>
      </c>
      <c r="C176" s="336"/>
      <c r="D176" s="20" t="str">
        <f>IF($B176="","",IF(VLOOKUP($B176,名簿,3,FALSE)="","",VLOOKUP($B176,名簿,3,FALSE)))</f>
        <v/>
      </c>
      <c r="E176" s="336" t="str">
        <f>IF($B176="","",IF(VLOOKUP($B176,名簿,4,FALSE)="","",VLOOKUP($B176,名簿,4,FALSE)))</f>
        <v/>
      </c>
      <c r="F176" s="336" t="str">
        <f>IF($B176="","",IF(VLOOKUP($B176,名簿,5,FALSE)="","",VLOOKUP($B176,名簿,5,FALSE)))</f>
        <v/>
      </c>
      <c r="G176" s="344" t="str">
        <f>IF(VLOOKUP($A176,記②男,5,FALSE)="","",VLOOKUP($A176,記②男,5,FALSE))</f>
        <v/>
      </c>
      <c r="H176" s="343" t="str">
        <f>IF(VLOOKUP($A176,記②男,6,FALSE)="","",VLOOKUP($A176,記②男,6,FALSE))</f>
        <v/>
      </c>
      <c r="I176" s="344" t="str">
        <f>IF(VLOOKUP($A176,記②男,7,FALSE)="","",VLOOKUP($A176,記②男,7,FALSE))</f>
        <v/>
      </c>
      <c r="J176" s="343" t="str">
        <f>IF(VLOOKUP($A176,記②男,8,FALSE)="","",VLOOKUP($A176,記②男,8,FALSE))</f>
        <v/>
      </c>
      <c r="K176" s="344" t="str">
        <f>IF(VLOOKUP($A176,記②男,9,FALSE)="","",VLOOKUP($A176,記②男,9,FALSE))</f>
        <v/>
      </c>
      <c r="L176" s="343" t="str">
        <f>IF(VLOOKUP($A176,記②男,10,FALSE)="","",VLOOKUP($A176,記②男,10,FALSE))</f>
        <v/>
      </c>
      <c r="M176" s="336" t="str">
        <f>IF($B176="","",IF(VLOOKUP($B176,名簿,7,FALSE)="","",VLOOKUP($B176,名簿,7,FALSE)))</f>
        <v/>
      </c>
      <c r="N176" s="323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36"/>
      <c r="D177" s="19" t="str">
        <f>IF($B176="","",VLOOKUP($B176,名簿,2,FALSE))</f>
        <v/>
      </c>
      <c r="E177" s="336"/>
      <c r="F177" s="336"/>
      <c r="G177" s="344"/>
      <c r="H177" s="343"/>
      <c r="I177" s="344"/>
      <c r="J177" s="343"/>
      <c r="K177" s="344"/>
      <c r="L177" s="343"/>
      <c r="M177" s="336"/>
      <c r="N177" s="323"/>
    </row>
    <row r="178" spans="1:14" ht="13.5" customHeight="1">
      <c r="A178" s="345">
        <f t="shared" ref="A178" si="57">A176+1</f>
        <v>66</v>
      </c>
      <c r="B178" s="336" t="str">
        <f>IF(VLOOKUP($A178,記②男,2,FALSE)="","",VLOOKUP($A178,記②男,2,FALSE))</f>
        <v/>
      </c>
      <c r="C178" s="336"/>
      <c r="D178" s="20" t="str">
        <f>IF($B178="","",IF(VLOOKUP($B178,名簿,3,FALSE)="","",VLOOKUP($B178,名簿,3,FALSE)))</f>
        <v/>
      </c>
      <c r="E178" s="336" t="str">
        <f>IF($B178="","",IF(VLOOKUP($B178,名簿,4,FALSE)="","",VLOOKUP($B178,名簿,4,FALSE)))</f>
        <v/>
      </c>
      <c r="F178" s="336" t="str">
        <f>IF($B178="","",IF(VLOOKUP($B178,名簿,5,FALSE)="","",VLOOKUP($B178,名簿,5,FALSE)))</f>
        <v/>
      </c>
      <c r="G178" s="344" t="str">
        <f>IF(VLOOKUP($A178,記②男,5,FALSE)="","",VLOOKUP($A178,記②男,5,FALSE))</f>
        <v/>
      </c>
      <c r="H178" s="343" t="str">
        <f>IF(VLOOKUP($A178,記②男,6,FALSE)="","",VLOOKUP($A178,記②男,6,FALSE))</f>
        <v/>
      </c>
      <c r="I178" s="344" t="str">
        <f>IF(VLOOKUP($A178,記②男,7,FALSE)="","",VLOOKUP($A178,記②男,7,FALSE))</f>
        <v/>
      </c>
      <c r="J178" s="343" t="str">
        <f>IF(VLOOKUP($A178,記②男,8,FALSE)="","",VLOOKUP($A178,記②男,8,FALSE))</f>
        <v/>
      </c>
      <c r="K178" s="344" t="str">
        <f>IF(VLOOKUP($A178,記②男,9,FALSE)="","",VLOOKUP($A178,記②男,9,FALSE))</f>
        <v/>
      </c>
      <c r="L178" s="343" t="str">
        <f>IF(VLOOKUP($A178,記②男,10,FALSE)="","",VLOOKUP($A178,記②男,10,FALSE))</f>
        <v/>
      </c>
      <c r="M178" s="336" t="str">
        <f>IF($B178="","",IF(VLOOKUP($B178,名簿,7,FALSE)="","",VLOOKUP($B178,名簿,7,FALSE)))</f>
        <v/>
      </c>
      <c r="N178" s="323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36"/>
      <c r="D179" s="19" t="str">
        <f>IF($B178="","",VLOOKUP($B178,名簿,2,FALSE))</f>
        <v/>
      </c>
      <c r="E179" s="336"/>
      <c r="F179" s="336"/>
      <c r="G179" s="344"/>
      <c r="H179" s="343"/>
      <c r="I179" s="344"/>
      <c r="J179" s="343"/>
      <c r="K179" s="344"/>
      <c r="L179" s="343"/>
      <c r="M179" s="336"/>
      <c r="N179" s="323"/>
    </row>
    <row r="180" spans="1:14" ht="13.5" customHeight="1">
      <c r="A180" s="345">
        <f t="shared" ref="A180" si="58">A178+1</f>
        <v>67</v>
      </c>
      <c r="B180" s="336" t="str">
        <f>IF(VLOOKUP($A180,記②男,2,FALSE)="","",VLOOKUP($A180,記②男,2,FALSE))</f>
        <v/>
      </c>
      <c r="C180" s="336"/>
      <c r="D180" s="20" t="str">
        <f>IF($B180="","",IF(VLOOKUP($B180,名簿,3,FALSE)="","",VLOOKUP($B180,名簿,3,FALSE)))</f>
        <v/>
      </c>
      <c r="E180" s="336" t="str">
        <f>IF($B180="","",IF(VLOOKUP($B180,名簿,4,FALSE)="","",VLOOKUP($B180,名簿,4,FALSE)))</f>
        <v/>
      </c>
      <c r="F180" s="336" t="str">
        <f>IF($B180="","",IF(VLOOKUP($B180,名簿,5,FALSE)="","",VLOOKUP($B180,名簿,5,FALSE)))</f>
        <v/>
      </c>
      <c r="G180" s="344" t="str">
        <f>IF(VLOOKUP($A180,記②男,5,FALSE)="","",VLOOKUP($A180,記②男,5,FALSE))</f>
        <v/>
      </c>
      <c r="H180" s="343" t="str">
        <f>IF(VLOOKUP($A180,記②男,6,FALSE)="","",VLOOKUP($A180,記②男,6,FALSE))</f>
        <v/>
      </c>
      <c r="I180" s="344" t="str">
        <f>IF(VLOOKUP($A180,記②男,7,FALSE)="","",VLOOKUP($A180,記②男,7,FALSE))</f>
        <v/>
      </c>
      <c r="J180" s="343" t="str">
        <f>IF(VLOOKUP($A180,記②男,8,FALSE)="","",VLOOKUP($A180,記②男,8,FALSE))</f>
        <v/>
      </c>
      <c r="K180" s="344" t="str">
        <f>IF(VLOOKUP($A180,記②男,9,FALSE)="","",VLOOKUP($A180,記②男,9,FALSE))</f>
        <v/>
      </c>
      <c r="L180" s="343" t="str">
        <f>IF(VLOOKUP($A180,記②男,10,FALSE)="","",VLOOKUP($A180,記②男,10,FALSE))</f>
        <v/>
      </c>
      <c r="M180" s="336" t="str">
        <f>IF($B180="","",IF(VLOOKUP($B180,名簿,7,FALSE)="","",VLOOKUP($B180,名簿,7,FALSE)))</f>
        <v/>
      </c>
      <c r="N180" s="323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36"/>
      <c r="D181" s="19" t="str">
        <f>IF($B180="","",VLOOKUP($B180,名簿,2,FALSE))</f>
        <v/>
      </c>
      <c r="E181" s="336"/>
      <c r="F181" s="336"/>
      <c r="G181" s="344"/>
      <c r="H181" s="343"/>
      <c r="I181" s="344"/>
      <c r="J181" s="343"/>
      <c r="K181" s="344"/>
      <c r="L181" s="343"/>
      <c r="M181" s="336"/>
      <c r="N181" s="323"/>
    </row>
    <row r="182" spans="1:14" ht="13.5" customHeight="1">
      <c r="A182" s="345">
        <f t="shared" ref="A182" si="59">A180+1</f>
        <v>68</v>
      </c>
      <c r="B182" s="336" t="str">
        <f>IF(VLOOKUP($A182,記②男,2,FALSE)="","",VLOOKUP($A182,記②男,2,FALSE))</f>
        <v/>
      </c>
      <c r="C182" s="336"/>
      <c r="D182" s="20" t="str">
        <f>IF($B182="","",IF(VLOOKUP($B182,名簿,3,FALSE)="","",VLOOKUP($B182,名簿,3,FALSE)))</f>
        <v/>
      </c>
      <c r="E182" s="336" t="str">
        <f>IF($B182="","",IF(VLOOKUP($B182,名簿,4,FALSE)="","",VLOOKUP($B182,名簿,4,FALSE)))</f>
        <v/>
      </c>
      <c r="F182" s="336" t="str">
        <f>IF($B182="","",IF(VLOOKUP($B182,名簿,5,FALSE)="","",VLOOKUP($B182,名簿,5,FALSE)))</f>
        <v/>
      </c>
      <c r="G182" s="344" t="str">
        <f>IF(VLOOKUP($A182,記②男,5,FALSE)="","",VLOOKUP($A182,記②男,5,FALSE))</f>
        <v/>
      </c>
      <c r="H182" s="343" t="str">
        <f>IF(VLOOKUP($A182,記②男,6,FALSE)="","",VLOOKUP($A182,記②男,6,FALSE))</f>
        <v/>
      </c>
      <c r="I182" s="344" t="str">
        <f>IF(VLOOKUP($A182,記②男,7,FALSE)="","",VLOOKUP($A182,記②男,7,FALSE))</f>
        <v/>
      </c>
      <c r="J182" s="343" t="str">
        <f>IF(VLOOKUP($A182,記②男,8,FALSE)="","",VLOOKUP($A182,記②男,8,FALSE))</f>
        <v/>
      </c>
      <c r="K182" s="344" t="str">
        <f>IF(VLOOKUP($A182,記②男,9,FALSE)="","",VLOOKUP($A182,記②男,9,FALSE))</f>
        <v/>
      </c>
      <c r="L182" s="343" t="str">
        <f>IF(VLOOKUP($A182,記②男,10,FALSE)="","",VLOOKUP($A182,記②男,10,FALSE))</f>
        <v/>
      </c>
      <c r="M182" s="336" t="str">
        <f>IF($B182="","",IF(VLOOKUP($B182,名簿,7,FALSE)="","",VLOOKUP($B182,名簿,7,FALSE)))</f>
        <v/>
      </c>
      <c r="N182" s="323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36"/>
      <c r="D183" s="19" t="str">
        <f>IF($B182="","",VLOOKUP($B182,名簿,2,FALSE))</f>
        <v/>
      </c>
      <c r="E183" s="336"/>
      <c r="F183" s="336"/>
      <c r="G183" s="344"/>
      <c r="H183" s="343"/>
      <c r="I183" s="344"/>
      <c r="J183" s="343"/>
      <c r="K183" s="344"/>
      <c r="L183" s="343"/>
      <c r="M183" s="336"/>
      <c r="N183" s="323"/>
    </row>
    <row r="184" spans="1:14" ht="13.5" customHeight="1">
      <c r="A184" s="345">
        <f t="shared" ref="A184" si="60">A182+1</f>
        <v>69</v>
      </c>
      <c r="B184" s="336" t="str">
        <f>IF(VLOOKUP($A184,記②男,2,FALSE)="","",VLOOKUP($A184,記②男,2,FALSE))</f>
        <v/>
      </c>
      <c r="C184" s="336"/>
      <c r="D184" s="20" t="str">
        <f>IF($B184="","",IF(VLOOKUP($B184,名簿,3,FALSE)="","",VLOOKUP($B184,名簿,3,FALSE)))</f>
        <v/>
      </c>
      <c r="E184" s="336" t="str">
        <f>IF($B184="","",IF(VLOOKUP($B184,名簿,4,FALSE)="","",VLOOKUP($B184,名簿,4,FALSE)))</f>
        <v/>
      </c>
      <c r="F184" s="336" t="str">
        <f>IF($B184="","",IF(VLOOKUP($B184,名簿,5,FALSE)="","",VLOOKUP($B184,名簿,5,FALSE)))</f>
        <v/>
      </c>
      <c r="G184" s="344" t="str">
        <f>IF(VLOOKUP($A184,記②男,5,FALSE)="","",VLOOKUP($A184,記②男,5,FALSE))</f>
        <v/>
      </c>
      <c r="H184" s="343" t="str">
        <f>IF(VLOOKUP($A184,記②男,6,FALSE)="","",VLOOKUP($A184,記②男,6,FALSE))</f>
        <v/>
      </c>
      <c r="I184" s="344" t="str">
        <f>IF(VLOOKUP($A184,記②男,7,FALSE)="","",VLOOKUP($A184,記②男,7,FALSE))</f>
        <v/>
      </c>
      <c r="J184" s="343" t="str">
        <f>IF(VLOOKUP($A184,記②男,8,FALSE)="","",VLOOKUP($A184,記②男,8,FALSE))</f>
        <v/>
      </c>
      <c r="K184" s="344" t="str">
        <f>IF(VLOOKUP($A184,記②男,9,FALSE)="","",VLOOKUP($A184,記②男,9,FALSE))</f>
        <v/>
      </c>
      <c r="L184" s="343" t="str">
        <f>IF(VLOOKUP($A184,記②男,10,FALSE)="","",VLOOKUP($A184,記②男,10,FALSE))</f>
        <v/>
      </c>
      <c r="M184" s="336" t="str">
        <f>IF($B184="","",IF(VLOOKUP($B184,名簿,7,FALSE)="","",VLOOKUP($B184,名簿,7,FALSE)))</f>
        <v/>
      </c>
      <c r="N184" s="323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36"/>
      <c r="D185" s="19" t="str">
        <f>IF($B184="","",VLOOKUP($B184,名簿,2,FALSE))</f>
        <v/>
      </c>
      <c r="E185" s="336"/>
      <c r="F185" s="336"/>
      <c r="G185" s="344"/>
      <c r="H185" s="343"/>
      <c r="I185" s="344"/>
      <c r="J185" s="343"/>
      <c r="K185" s="344"/>
      <c r="L185" s="343"/>
      <c r="M185" s="336"/>
      <c r="N185" s="323"/>
    </row>
    <row r="186" spans="1:14" ht="13.5" customHeight="1">
      <c r="A186" s="345">
        <f t="shared" ref="A186" si="61">A184+1</f>
        <v>70</v>
      </c>
      <c r="B186" s="336" t="str">
        <f>IF(VLOOKUP($A186,記②男,2,FALSE)="","",VLOOKUP($A186,記②男,2,FALSE))</f>
        <v/>
      </c>
      <c r="C186" s="336"/>
      <c r="D186" s="20" t="str">
        <f>IF($B186="","",IF(VLOOKUP($B186,名簿,3,FALSE)="","",VLOOKUP($B186,名簿,3,FALSE)))</f>
        <v/>
      </c>
      <c r="E186" s="336" t="str">
        <f>IF($B186="","",IF(VLOOKUP($B186,名簿,4,FALSE)="","",VLOOKUP($B186,名簿,4,FALSE)))</f>
        <v/>
      </c>
      <c r="F186" s="336" t="str">
        <f>IF($B186="","",IF(VLOOKUP($B186,名簿,5,FALSE)="","",VLOOKUP($B186,名簿,5,FALSE)))</f>
        <v/>
      </c>
      <c r="G186" s="344" t="str">
        <f>IF(VLOOKUP($A186,記②男,5,FALSE)="","",VLOOKUP($A186,記②男,5,FALSE))</f>
        <v/>
      </c>
      <c r="H186" s="343" t="str">
        <f>IF(VLOOKUP($A186,記②男,6,FALSE)="","",VLOOKUP($A186,記②男,6,FALSE))</f>
        <v/>
      </c>
      <c r="I186" s="344" t="str">
        <f>IF(VLOOKUP($A186,記②男,7,FALSE)="","",VLOOKUP($A186,記②男,7,FALSE))</f>
        <v/>
      </c>
      <c r="J186" s="343" t="str">
        <f>IF(VLOOKUP($A186,記②男,8,FALSE)="","",VLOOKUP($A186,記②男,8,FALSE))</f>
        <v/>
      </c>
      <c r="K186" s="344" t="str">
        <f>IF(VLOOKUP($A186,記②男,9,FALSE)="","",VLOOKUP($A186,記②男,9,FALSE))</f>
        <v/>
      </c>
      <c r="L186" s="343" t="str">
        <f>IF(VLOOKUP($A186,記②男,10,FALSE)="","",VLOOKUP($A186,記②男,10,FALSE))</f>
        <v/>
      </c>
      <c r="M186" s="336" t="str">
        <f>IF($B186="","",IF(VLOOKUP($B186,名簿,7,FALSE)="","",VLOOKUP($B186,名簿,7,FALSE)))</f>
        <v/>
      </c>
      <c r="N186" s="323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36"/>
      <c r="D187" s="19" t="str">
        <f>IF($B186="","",VLOOKUP($B186,名簿,2,FALSE))</f>
        <v/>
      </c>
      <c r="E187" s="336"/>
      <c r="F187" s="336"/>
      <c r="G187" s="344"/>
      <c r="H187" s="343"/>
      <c r="I187" s="344"/>
      <c r="J187" s="343"/>
      <c r="K187" s="344"/>
      <c r="L187" s="343"/>
      <c r="M187" s="336"/>
      <c r="N187" s="323"/>
    </row>
    <row r="188" spans="1:14" ht="13.5" customHeight="1">
      <c r="A188" s="345">
        <f t="shared" ref="A188" si="62">A186+1</f>
        <v>71</v>
      </c>
      <c r="B188" s="336" t="str">
        <f>IF(VLOOKUP($A188,記②男,2,FALSE)="","",VLOOKUP($A188,記②男,2,FALSE))</f>
        <v/>
      </c>
      <c r="C188" s="336"/>
      <c r="D188" s="20" t="str">
        <f>IF($B188="","",IF(VLOOKUP($B188,名簿,3,FALSE)="","",VLOOKUP($B188,名簿,3,FALSE)))</f>
        <v/>
      </c>
      <c r="E188" s="336" t="str">
        <f>IF($B188="","",IF(VLOOKUP($B188,名簿,4,FALSE)="","",VLOOKUP($B188,名簿,4,FALSE)))</f>
        <v/>
      </c>
      <c r="F188" s="336" t="str">
        <f>IF($B188="","",IF(VLOOKUP($B188,名簿,5,FALSE)="","",VLOOKUP($B188,名簿,5,FALSE)))</f>
        <v/>
      </c>
      <c r="G188" s="344" t="str">
        <f>IF(VLOOKUP($A188,記②男,5,FALSE)="","",VLOOKUP($A188,記②男,5,FALSE))</f>
        <v/>
      </c>
      <c r="H188" s="343" t="str">
        <f>IF(VLOOKUP($A188,記②男,6,FALSE)="","",VLOOKUP($A188,記②男,6,FALSE))</f>
        <v/>
      </c>
      <c r="I188" s="344" t="str">
        <f>IF(VLOOKUP($A188,記②男,7,FALSE)="","",VLOOKUP($A188,記②男,7,FALSE))</f>
        <v/>
      </c>
      <c r="J188" s="343" t="str">
        <f>IF(VLOOKUP($A188,記②男,8,FALSE)="","",VLOOKUP($A188,記②男,8,FALSE))</f>
        <v/>
      </c>
      <c r="K188" s="344" t="str">
        <f>IF(VLOOKUP($A188,記②男,9,FALSE)="","",VLOOKUP($A188,記②男,9,FALSE))</f>
        <v/>
      </c>
      <c r="L188" s="343" t="str">
        <f>IF(VLOOKUP($A188,記②男,10,FALSE)="","",VLOOKUP($A188,記②男,10,FALSE))</f>
        <v/>
      </c>
      <c r="M188" s="336" t="str">
        <f>IF($B188="","",IF(VLOOKUP($B188,名簿,7,FALSE)="","",VLOOKUP($B188,名簿,7,FALSE)))</f>
        <v/>
      </c>
      <c r="N188" s="323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36"/>
      <c r="D189" s="19" t="str">
        <f>IF($B188="","",VLOOKUP($B188,名簿,2,FALSE))</f>
        <v/>
      </c>
      <c r="E189" s="336"/>
      <c r="F189" s="336"/>
      <c r="G189" s="344"/>
      <c r="H189" s="343"/>
      <c r="I189" s="344"/>
      <c r="J189" s="343"/>
      <c r="K189" s="344"/>
      <c r="L189" s="343"/>
      <c r="M189" s="336"/>
      <c r="N189" s="323"/>
    </row>
    <row r="190" spans="1:14" ht="13.5" customHeight="1">
      <c r="A190" s="345">
        <f t="shared" ref="A190" si="63">A188+1</f>
        <v>72</v>
      </c>
      <c r="B190" s="336" t="str">
        <f>IF(VLOOKUP($A190,記②男,2,FALSE)="","",VLOOKUP($A190,記②男,2,FALSE))</f>
        <v/>
      </c>
      <c r="C190" s="336"/>
      <c r="D190" s="20" t="str">
        <f>IF($B190="","",IF(VLOOKUP($B190,名簿,3,FALSE)="","",VLOOKUP($B190,名簿,3,FALSE)))</f>
        <v/>
      </c>
      <c r="E190" s="336" t="str">
        <f>IF($B190="","",IF(VLOOKUP($B190,名簿,4,FALSE)="","",VLOOKUP($B190,名簿,4,FALSE)))</f>
        <v/>
      </c>
      <c r="F190" s="336" t="str">
        <f>IF($B190="","",IF(VLOOKUP($B190,名簿,5,FALSE)="","",VLOOKUP($B190,名簿,5,FALSE)))</f>
        <v/>
      </c>
      <c r="G190" s="344" t="str">
        <f>IF(VLOOKUP($A190,記②男,5,FALSE)="","",VLOOKUP($A190,記②男,5,FALSE))</f>
        <v/>
      </c>
      <c r="H190" s="343" t="str">
        <f>IF(VLOOKUP($A190,記②男,6,FALSE)="","",VLOOKUP($A190,記②男,6,FALSE))</f>
        <v/>
      </c>
      <c r="I190" s="344" t="str">
        <f>IF(VLOOKUP($A190,記②男,7,FALSE)="","",VLOOKUP($A190,記②男,7,FALSE))</f>
        <v/>
      </c>
      <c r="J190" s="343" t="str">
        <f>IF(VLOOKUP($A190,記②男,8,FALSE)="","",VLOOKUP($A190,記②男,8,FALSE))</f>
        <v/>
      </c>
      <c r="K190" s="344" t="str">
        <f>IF(VLOOKUP($A190,記②男,9,FALSE)="","",VLOOKUP($A190,記②男,9,FALSE))</f>
        <v/>
      </c>
      <c r="L190" s="343" t="str">
        <f>IF(VLOOKUP($A190,記②男,10,FALSE)="","",VLOOKUP($A190,記②男,10,FALSE))</f>
        <v/>
      </c>
      <c r="M190" s="336" t="str">
        <f>IF($B190="","",IF(VLOOKUP($B190,名簿,7,FALSE)="","",VLOOKUP($B190,名簿,7,FALSE)))</f>
        <v/>
      </c>
      <c r="N190" s="323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36"/>
      <c r="D191" s="19" t="str">
        <f>IF($B190="","",VLOOKUP($B190,名簿,2,FALSE))</f>
        <v/>
      </c>
      <c r="E191" s="336"/>
      <c r="F191" s="336"/>
      <c r="G191" s="344"/>
      <c r="H191" s="343"/>
      <c r="I191" s="344"/>
      <c r="J191" s="343"/>
      <c r="K191" s="344"/>
      <c r="L191" s="343"/>
      <c r="M191" s="336"/>
      <c r="N191" s="323"/>
    </row>
    <row r="192" spans="1:14" ht="13.5" customHeight="1">
      <c r="A192" s="345">
        <f t="shared" ref="A192" si="64">A190+1</f>
        <v>73</v>
      </c>
      <c r="B192" s="336" t="str">
        <f>IF(VLOOKUP($A192,記②男,2,FALSE)="","",VLOOKUP($A192,記②男,2,FALSE))</f>
        <v/>
      </c>
      <c r="C192" s="336"/>
      <c r="D192" s="20" t="str">
        <f>IF($B192="","",IF(VLOOKUP($B192,名簿,3,FALSE)="","",VLOOKUP($B192,名簿,3,FALSE)))</f>
        <v/>
      </c>
      <c r="E192" s="336" t="str">
        <f>IF($B192="","",IF(VLOOKUP($B192,名簿,4,FALSE)="","",VLOOKUP($B192,名簿,4,FALSE)))</f>
        <v/>
      </c>
      <c r="F192" s="336" t="str">
        <f>IF($B192="","",IF(VLOOKUP($B192,名簿,5,FALSE)="","",VLOOKUP($B192,名簿,5,FALSE)))</f>
        <v/>
      </c>
      <c r="G192" s="344" t="str">
        <f>IF(VLOOKUP($A192,記②男,5,FALSE)="","",VLOOKUP($A192,記②男,5,FALSE))</f>
        <v/>
      </c>
      <c r="H192" s="343" t="str">
        <f>IF(VLOOKUP($A192,記②男,6,FALSE)="","",VLOOKUP($A192,記②男,6,FALSE))</f>
        <v/>
      </c>
      <c r="I192" s="344" t="str">
        <f>IF(VLOOKUP($A192,記②男,7,FALSE)="","",VLOOKUP($A192,記②男,7,FALSE))</f>
        <v/>
      </c>
      <c r="J192" s="343" t="str">
        <f>IF(VLOOKUP($A192,記②男,8,FALSE)="","",VLOOKUP($A192,記②男,8,FALSE))</f>
        <v/>
      </c>
      <c r="K192" s="344" t="str">
        <f>IF(VLOOKUP($A192,記②男,9,FALSE)="","",VLOOKUP($A192,記②男,9,FALSE))</f>
        <v/>
      </c>
      <c r="L192" s="343" t="str">
        <f>IF(VLOOKUP($A192,記②男,10,FALSE)="","",VLOOKUP($A192,記②男,10,FALSE))</f>
        <v/>
      </c>
      <c r="M192" s="336" t="str">
        <f>IF($B192="","",IF(VLOOKUP($B192,名簿,7,FALSE)="","",VLOOKUP($B192,名簿,7,FALSE)))</f>
        <v/>
      </c>
      <c r="N192" s="323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36"/>
      <c r="D193" s="19" t="str">
        <f>IF($B192="","",VLOOKUP($B192,名簿,2,FALSE))</f>
        <v/>
      </c>
      <c r="E193" s="336"/>
      <c r="F193" s="336"/>
      <c r="G193" s="344"/>
      <c r="H193" s="343"/>
      <c r="I193" s="344"/>
      <c r="J193" s="343"/>
      <c r="K193" s="344"/>
      <c r="L193" s="343"/>
      <c r="M193" s="336"/>
      <c r="N193" s="323"/>
    </row>
    <row r="194" spans="1:14" ht="13.5" customHeight="1">
      <c r="A194" s="345">
        <f t="shared" ref="A194" si="65">A192+1</f>
        <v>74</v>
      </c>
      <c r="B194" s="336" t="str">
        <f>IF(VLOOKUP($A194,記②男,2,FALSE)="","",VLOOKUP($A194,記②男,2,FALSE))</f>
        <v/>
      </c>
      <c r="C194" s="336"/>
      <c r="D194" s="20" t="str">
        <f>IF($B194="","",IF(VLOOKUP($B194,名簿,3,FALSE)="","",VLOOKUP($B194,名簿,3,FALSE)))</f>
        <v/>
      </c>
      <c r="E194" s="336" t="str">
        <f>IF($B194="","",IF(VLOOKUP($B194,名簿,4,FALSE)="","",VLOOKUP($B194,名簿,4,FALSE)))</f>
        <v/>
      </c>
      <c r="F194" s="336" t="str">
        <f>IF($B194="","",IF(VLOOKUP($B194,名簿,5,FALSE)="","",VLOOKUP($B194,名簿,5,FALSE)))</f>
        <v/>
      </c>
      <c r="G194" s="344" t="str">
        <f>IF(VLOOKUP($A194,記②男,5,FALSE)="","",VLOOKUP($A194,記②男,5,FALSE))</f>
        <v/>
      </c>
      <c r="H194" s="343" t="str">
        <f>IF(VLOOKUP($A194,記②男,6,FALSE)="","",VLOOKUP($A194,記②男,6,FALSE))</f>
        <v/>
      </c>
      <c r="I194" s="344" t="str">
        <f>IF(VLOOKUP($A194,記②男,7,FALSE)="","",VLOOKUP($A194,記②男,7,FALSE))</f>
        <v/>
      </c>
      <c r="J194" s="343" t="str">
        <f>IF(VLOOKUP($A194,記②男,8,FALSE)="","",VLOOKUP($A194,記②男,8,FALSE))</f>
        <v/>
      </c>
      <c r="K194" s="344" t="str">
        <f>IF(VLOOKUP($A194,記②男,9,FALSE)="","",VLOOKUP($A194,記②男,9,FALSE))</f>
        <v/>
      </c>
      <c r="L194" s="343" t="str">
        <f>IF(VLOOKUP($A194,記②男,10,FALSE)="","",VLOOKUP($A194,記②男,10,FALSE))</f>
        <v/>
      </c>
      <c r="M194" s="336" t="str">
        <f>IF($B194="","",IF(VLOOKUP($B194,名簿,7,FALSE)="","",VLOOKUP($B194,名簿,7,FALSE)))</f>
        <v/>
      </c>
      <c r="N194" s="323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36"/>
      <c r="D195" s="19" t="str">
        <f>IF($B194="","",VLOOKUP($B194,名簿,2,FALSE))</f>
        <v/>
      </c>
      <c r="E195" s="336"/>
      <c r="F195" s="336"/>
      <c r="G195" s="344"/>
      <c r="H195" s="343"/>
      <c r="I195" s="344"/>
      <c r="J195" s="343"/>
      <c r="K195" s="344"/>
      <c r="L195" s="343"/>
      <c r="M195" s="336"/>
      <c r="N195" s="323"/>
    </row>
    <row r="196" spans="1:14" ht="13.5" customHeight="1">
      <c r="A196" s="345">
        <f t="shared" ref="A196" si="66">A194+1</f>
        <v>75</v>
      </c>
      <c r="B196" s="336" t="str">
        <f>IF(VLOOKUP($A196,記②男,2,FALSE)="","",VLOOKUP($A196,記②男,2,FALSE))</f>
        <v/>
      </c>
      <c r="C196" s="336"/>
      <c r="D196" s="20" t="str">
        <f>IF($B196="","",IF(VLOOKUP($B196,名簿,3,FALSE)="","",VLOOKUP($B196,名簿,3,FALSE)))</f>
        <v/>
      </c>
      <c r="E196" s="336" t="str">
        <f>IF($B196="","",IF(VLOOKUP($B196,名簿,4,FALSE)="","",VLOOKUP($B196,名簿,4,FALSE)))</f>
        <v/>
      </c>
      <c r="F196" s="336" t="str">
        <f>IF($B196="","",IF(VLOOKUP($B196,名簿,5,FALSE)="","",VLOOKUP($B196,名簿,5,FALSE)))</f>
        <v/>
      </c>
      <c r="G196" s="344" t="str">
        <f>IF(VLOOKUP($A196,記②男,5,FALSE)="","",VLOOKUP($A196,記②男,5,FALSE))</f>
        <v/>
      </c>
      <c r="H196" s="343" t="str">
        <f>IF(VLOOKUP($A196,記②男,6,FALSE)="","",VLOOKUP($A196,記②男,6,FALSE))</f>
        <v/>
      </c>
      <c r="I196" s="344" t="str">
        <f>IF(VLOOKUP($A196,記②男,7,FALSE)="","",VLOOKUP($A196,記②男,7,FALSE))</f>
        <v/>
      </c>
      <c r="J196" s="343" t="str">
        <f>IF(VLOOKUP($A196,記②男,8,FALSE)="","",VLOOKUP($A196,記②男,8,FALSE))</f>
        <v/>
      </c>
      <c r="K196" s="344" t="str">
        <f>IF(VLOOKUP($A196,記②男,9,FALSE)="","",VLOOKUP($A196,記②男,9,FALSE))</f>
        <v/>
      </c>
      <c r="L196" s="343" t="str">
        <f>IF(VLOOKUP($A196,記②男,10,FALSE)="","",VLOOKUP($A196,記②男,10,FALSE))</f>
        <v/>
      </c>
      <c r="M196" s="336" t="str">
        <f>IF($B196="","",IF(VLOOKUP($B196,名簿,7,FALSE)="","",VLOOKUP($B196,名簿,7,FALSE)))</f>
        <v/>
      </c>
      <c r="N196" s="323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36"/>
      <c r="D197" s="19" t="str">
        <f>IF($B196="","",VLOOKUP($B196,名簿,2,FALSE))</f>
        <v/>
      </c>
      <c r="E197" s="336"/>
      <c r="F197" s="336"/>
      <c r="G197" s="344"/>
      <c r="H197" s="343"/>
      <c r="I197" s="344"/>
      <c r="J197" s="343"/>
      <c r="K197" s="344"/>
      <c r="L197" s="343"/>
      <c r="M197" s="336"/>
      <c r="N197" s="323"/>
    </row>
    <row r="198" spans="1:14" ht="13.5" customHeight="1">
      <c r="A198" s="345">
        <f t="shared" ref="A198" si="67">A196+1</f>
        <v>76</v>
      </c>
      <c r="B198" s="336" t="str">
        <f>IF(VLOOKUP($A198,記②男,2,FALSE)="","",VLOOKUP($A198,記②男,2,FALSE))</f>
        <v/>
      </c>
      <c r="C198" s="336"/>
      <c r="D198" s="20" t="str">
        <f>IF($B198="","",IF(VLOOKUP($B198,名簿,3,FALSE)="","",VLOOKUP($B198,名簿,3,FALSE)))</f>
        <v/>
      </c>
      <c r="E198" s="336" t="str">
        <f>IF($B198="","",IF(VLOOKUP($B198,名簿,4,FALSE)="","",VLOOKUP($B198,名簿,4,FALSE)))</f>
        <v/>
      </c>
      <c r="F198" s="336" t="str">
        <f>IF($B198="","",IF(VLOOKUP($B198,名簿,5,FALSE)="","",VLOOKUP($B198,名簿,5,FALSE)))</f>
        <v/>
      </c>
      <c r="G198" s="344" t="str">
        <f>IF(VLOOKUP($A198,記②男,5,FALSE)="","",VLOOKUP($A198,記②男,5,FALSE))</f>
        <v/>
      </c>
      <c r="H198" s="343" t="str">
        <f>IF(VLOOKUP($A198,記②男,6,FALSE)="","",VLOOKUP($A198,記②男,6,FALSE))</f>
        <v/>
      </c>
      <c r="I198" s="344" t="str">
        <f>IF(VLOOKUP($A198,記②男,7,FALSE)="","",VLOOKUP($A198,記②男,7,FALSE))</f>
        <v/>
      </c>
      <c r="J198" s="343" t="str">
        <f>IF(VLOOKUP($A198,記②男,8,FALSE)="","",VLOOKUP($A198,記②男,8,FALSE))</f>
        <v/>
      </c>
      <c r="K198" s="344" t="str">
        <f>IF(VLOOKUP($A198,記②男,9,FALSE)="","",VLOOKUP($A198,記②男,9,FALSE))</f>
        <v/>
      </c>
      <c r="L198" s="343" t="str">
        <f>IF(VLOOKUP($A198,記②男,10,FALSE)="","",VLOOKUP($A198,記②男,10,FALSE))</f>
        <v/>
      </c>
      <c r="M198" s="336" t="str">
        <f>IF($B198="","",IF(VLOOKUP($B198,名簿,7,FALSE)="","",VLOOKUP($B198,名簿,7,FALSE)))</f>
        <v/>
      </c>
      <c r="N198" s="323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36"/>
      <c r="D199" s="19" t="str">
        <f>IF($B198="","",VLOOKUP($B198,名簿,2,FALSE))</f>
        <v/>
      </c>
      <c r="E199" s="336"/>
      <c r="F199" s="336"/>
      <c r="G199" s="344"/>
      <c r="H199" s="343"/>
      <c r="I199" s="344"/>
      <c r="J199" s="343"/>
      <c r="K199" s="344"/>
      <c r="L199" s="343"/>
      <c r="M199" s="336"/>
      <c r="N199" s="323"/>
    </row>
    <row r="200" spans="1:14" ht="13.5" customHeight="1">
      <c r="A200" s="345">
        <f t="shared" ref="A200" si="68">A198+1</f>
        <v>77</v>
      </c>
      <c r="B200" s="336" t="str">
        <f>IF(VLOOKUP($A200,記②男,2,FALSE)="","",VLOOKUP($A200,記②男,2,FALSE))</f>
        <v/>
      </c>
      <c r="C200" s="336"/>
      <c r="D200" s="20" t="str">
        <f>IF($B200="","",IF(VLOOKUP($B200,名簿,3,FALSE)="","",VLOOKUP($B200,名簿,3,FALSE)))</f>
        <v/>
      </c>
      <c r="E200" s="336" t="str">
        <f>IF($B200="","",IF(VLOOKUP($B200,名簿,4,FALSE)="","",VLOOKUP($B200,名簿,4,FALSE)))</f>
        <v/>
      </c>
      <c r="F200" s="336" t="str">
        <f>IF($B200="","",IF(VLOOKUP($B200,名簿,5,FALSE)="","",VLOOKUP($B200,名簿,5,FALSE)))</f>
        <v/>
      </c>
      <c r="G200" s="344" t="str">
        <f>IF(VLOOKUP($A200,記②男,5,FALSE)="","",VLOOKUP($A200,記②男,5,FALSE))</f>
        <v/>
      </c>
      <c r="H200" s="343" t="str">
        <f>IF(VLOOKUP($A200,記②男,6,FALSE)="","",VLOOKUP($A200,記②男,6,FALSE))</f>
        <v/>
      </c>
      <c r="I200" s="344" t="str">
        <f>IF(VLOOKUP($A200,記②男,7,FALSE)="","",VLOOKUP($A200,記②男,7,FALSE))</f>
        <v/>
      </c>
      <c r="J200" s="343" t="str">
        <f>IF(VLOOKUP($A200,記②男,8,FALSE)="","",VLOOKUP($A200,記②男,8,FALSE))</f>
        <v/>
      </c>
      <c r="K200" s="344" t="str">
        <f>IF(VLOOKUP($A200,記②男,9,FALSE)="","",VLOOKUP($A200,記②男,9,FALSE))</f>
        <v/>
      </c>
      <c r="L200" s="343" t="str">
        <f>IF(VLOOKUP($A200,記②男,10,FALSE)="","",VLOOKUP($A200,記②男,10,FALSE))</f>
        <v/>
      </c>
      <c r="M200" s="336" t="str">
        <f>IF($B200="","",IF(VLOOKUP($B200,名簿,7,FALSE)="","",VLOOKUP($B200,名簿,7,FALSE)))</f>
        <v/>
      </c>
      <c r="N200" s="323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36"/>
      <c r="D201" s="19" t="str">
        <f>IF($B200="","",VLOOKUP($B200,名簿,2,FALSE))</f>
        <v/>
      </c>
      <c r="E201" s="336"/>
      <c r="F201" s="336"/>
      <c r="G201" s="344"/>
      <c r="H201" s="343"/>
      <c r="I201" s="344"/>
      <c r="J201" s="343"/>
      <c r="K201" s="344"/>
      <c r="L201" s="343"/>
      <c r="M201" s="336"/>
      <c r="N201" s="323"/>
    </row>
    <row r="202" spans="1:14" ht="13.5" customHeight="1">
      <c r="A202" s="345">
        <f t="shared" ref="A202" si="69">A200+1</f>
        <v>78</v>
      </c>
      <c r="B202" s="336" t="str">
        <f>IF(VLOOKUP($A202,記②男,2,FALSE)="","",VLOOKUP($A202,記②男,2,FALSE))</f>
        <v/>
      </c>
      <c r="C202" s="336"/>
      <c r="D202" s="20" t="str">
        <f>IF($B202="","",IF(VLOOKUP($B202,名簿,3,FALSE)="","",VLOOKUP($B202,名簿,3,FALSE)))</f>
        <v/>
      </c>
      <c r="E202" s="336" t="str">
        <f>IF($B202="","",IF(VLOOKUP($B202,名簿,4,FALSE)="","",VLOOKUP($B202,名簿,4,FALSE)))</f>
        <v/>
      </c>
      <c r="F202" s="336" t="str">
        <f>IF($B202="","",IF(VLOOKUP($B202,名簿,5,FALSE)="","",VLOOKUP($B202,名簿,5,FALSE)))</f>
        <v/>
      </c>
      <c r="G202" s="344" t="str">
        <f>IF(VLOOKUP($A202,記②男,5,FALSE)="","",VLOOKUP($A202,記②男,5,FALSE))</f>
        <v/>
      </c>
      <c r="H202" s="343" t="str">
        <f>IF(VLOOKUP($A202,記②男,6,FALSE)="","",VLOOKUP($A202,記②男,6,FALSE))</f>
        <v/>
      </c>
      <c r="I202" s="344" t="str">
        <f>IF(VLOOKUP($A202,記②男,7,FALSE)="","",VLOOKUP($A202,記②男,7,FALSE))</f>
        <v/>
      </c>
      <c r="J202" s="343" t="str">
        <f>IF(VLOOKUP($A202,記②男,8,FALSE)="","",VLOOKUP($A202,記②男,8,FALSE))</f>
        <v/>
      </c>
      <c r="K202" s="344" t="str">
        <f>IF(VLOOKUP($A202,記②男,9,FALSE)="","",VLOOKUP($A202,記②男,9,FALSE))</f>
        <v/>
      </c>
      <c r="L202" s="343" t="str">
        <f>IF(VLOOKUP($A202,記②男,10,FALSE)="","",VLOOKUP($A202,記②男,10,FALSE))</f>
        <v/>
      </c>
      <c r="M202" s="336" t="str">
        <f>IF($B202="","",IF(VLOOKUP($B202,名簿,7,FALSE)="","",VLOOKUP($B202,名簿,7,FALSE)))</f>
        <v/>
      </c>
      <c r="N202" s="323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36"/>
      <c r="D203" s="19" t="str">
        <f>IF($B202="","",VLOOKUP($B202,名簿,2,FALSE))</f>
        <v/>
      </c>
      <c r="E203" s="336"/>
      <c r="F203" s="336"/>
      <c r="G203" s="344"/>
      <c r="H203" s="343"/>
      <c r="I203" s="344"/>
      <c r="J203" s="343"/>
      <c r="K203" s="344"/>
      <c r="L203" s="343"/>
      <c r="M203" s="336"/>
      <c r="N203" s="323"/>
    </row>
    <row r="204" spans="1:14" ht="13.5" customHeight="1">
      <c r="A204" s="345">
        <f t="shared" ref="A204" si="70">A202+1</f>
        <v>79</v>
      </c>
      <c r="B204" s="336" t="str">
        <f>IF(VLOOKUP($A204,記②男,2,FALSE)="","",VLOOKUP($A204,記②男,2,FALSE))</f>
        <v/>
      </c>
      <c r="C204" s="336"/>
      <c r="D204" s="20" t="str">
        <f>IF($B204="","",IF(VLOOKUP($B204,名簿,3,FALSE)="","",VLOOKUP($B204,名簿,3,FALSE)))</f>
        <v/>
      </c>
      <c r="E204" s="336" t="str">
        <f>IF($B204="","",IF(VLOOKUP($B204,名簿,4,FALSE)="","",VLOOKUP($B204,名簿,4,FALSE)))</f>
        <v/>
      </c>
      <c r="F204" s="336" t="str">
        <f>IF($B204="","",IF(VLOOKUP($B204,名簿,5,FALSE)="","",VLOOKUP($B204,名簿,5,FALSE)))</f>
        <v/>
      </c>
      <c r="G204" s="344" t="str">
        <f>IF(VLOOKUP($A204,記②男,5,FALSE)="","",VLOOKUP($A204,記②男,5,FALSE))</f>
        <v/>
      </c>
      <c r="H204" s="343" t="str">
        <f>IF(VLOOKUP($A204,記②男,6,FALSE)="","",VLOOKUP($A204,記②男,6,FALSE))</f>
        <v/>
      </c>
      <c r="I204" s="344" t="str">
        <f>IF(VLOOKUP($A204,記②男,7,FALSE)="","",VLOOKUP($A204,記②男,7,FALSE))</f>
        <v/>
      </c>
      <c r="J204" s="343" t="str">
        <f>IF(VLOOKUP($A204,記②男,8,FALSE)="","",VLOOKUP($A204,記②男,8,FALSE))</f>
        <v/>
      </c>
      <c r="K204" s="344" t="str">
        <f>IF(VLOOKUP($A204,記②男,9,FALSE)="","",VLOOKUP($A204,記②男,9,FALSE))</f>
        <v/>
      </c>
      <c r="L204" s="343" t="str">
        <f>IF(VLOOKUP($A204,記②男,10,FALSE)="","",VLOOKUP($A204,記②男,10,FALSE))</f>
        <v/>
      </c>
      <c r="M204" s="336" t="str">
        <f>IF($B204="","",IF(VLOOKUP($B204,名簿,7,FALSE)="","",VLOOKUP($B204,名簿,7,FALSE)))</f>
        <v/>
      </c>
      <c r="N204" s="323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36"/>
      <c r="D205" s="19" t="str">
        <f>IF($B204="","",VLOOKUP($B204,名簿,2,FALSE))</f>
        <v/>
      </c>
      <c r="E205" s="336"/>
      <c r="F205" s="336"/>
      <c r="G205" s="344"/>
      <c r="H205" s="343"/>
      <c r="I205" s="344"/>
      <c r="J205" s="343"/>
      <c r="K205" s="344"/>
      <c r="L205" s="343"/>
      <c r="M205" s="336"/>
      <c r="N205" s="323"/>
    </row>
    <row r="206" spans="1:14" ht="13.5" customHeight="1" thickBot="1">
      <c r="A206" s="345">
        <f t="shared" ref="A206" si="71">A204+1</f>
        <v>80</v>
      </c>
      <c r="B206" s="324" t="str">
        <f>IF(VLOOKUP($A206,記②男,2,FALSE)="","",VLOOKUP($A206,記②男,2,FALSE))</f>
        <v/>
      </c>
      <c r="C206" s="324"/>
      <c r="D206" s="20" t="str">
        <f>IF($B206="","",IF(VLOOKUP($B206,名簿,3,FALSE)="","",VLOOKUP($B206,名簿,3,FALSE)))</f>
        <v/>
      </c>
      <c r="E206" s="324" t="str">
        <f>IF($B206="","",IF(VLOOKUP($B206,名簿,4,FALSE)="","",VLOOKUP($B206,名簿,4,FALSE)))</f>
        <v/>
      </c>
      <c r="F206" s="324" t="str">
        <f>IF($B206="","",IF(VLOOKUP($B206,名簿,5,FALSE)="","",VLOOKUP($B206,名簿,5,FALSE)))</f>
        <v/>
      </c>
      <c r="G206" s="359" t="str">
        <f>IF(VLOOKUP($A206,記②男,5,FALSE)="","",VLOOKUP($A206,記②男,5,FALSE))</f>
        <v/>
      </c>
      <c r="H206" s="343" t="str">
        <f>IF(VLOOKUP($A206,記②男,6,FALSE)="","",VLOOKUP($A206,記②男,6,FALSE))</f>
        <v/>
      </c>
      <c r="I206" s="359" t="str">
        <f>IF(VLOOKUP($A206,記②男,7,FALSE)="","",VLOOKUP($A206,記②男,7,FALSE))</f>
        <v/>
      </c>
      <c r="J206" s="343" t="str">
        <f>IF(VLOOKUP($A206,記②男,8,FALSE)="","",VLOOKUP($A206,記②男,8,FALSE))</f>
        <v/>
      </c>
      <c r="K206" s="359" t="str">
        <f>IF(VLOOKUP($A206,記②男,9,FALSE)="","",VLOOKUP($A206,記②男,9,FALSE))</f>
        <v/>
      </c>
      <c r="L206" s="343" t="str">
        <f>IF(VLOOKUP($A206,記②男,10,FALSE)="","",VLOOKUP($A206,記②男,10,FALSE))</f>
        <v/>
      </c>
      <c r="M206" s="324" t="str">
        <f>IF($B206="","",IF(VLOOKUP($B206,名簿,7,FALSE)="","",VLOOKUP($B206,名簿,7,FALSE)))</f>
        <v/>
      </c>
      <c r="N206" s="326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25"/>
      <c r="D207" s="21" t="str">
        <f>IF($B206="","",VLOOKUP($B206,名簿,2,FALSE))</f>
        <v/>
      </c>
      <c r="E207" s="325"/>
      <c r="F207" s="325"/>
      <c r="G207" s="360"/>
      <c r="H207" s="358"/>
      <c r="I207" s="360"/>
      <c r="J207" s="358"/>
      <c r="K207" s="360"/>
      <c r="L207" s="358"/>
      <c r="M207" s="325"/>
      <c r="N207" s="327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IF(SUM(記②入力!$F$4,記②入力!$Q$4)=0,"",SUM(記②入力!$F$4,記②入力!$Q$4))</f>
        <v/>
      </c>
      <c r="I209" s="339" t="str">
        <f>IF(H209="","",H209*名簿!$L$7)</f>
        <v/>
      </c>
      <c r="J209" s="341" t="s">
        <v>14</v>
      </c>
      <c r="K209" s="337" t="str">
        <f>IF(SUM(記②入力!$G$4,記②入力!$R$4)=0,"",SUM(記②入力!$G$4,記②入力!$R$4))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99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記②入力!$A$1</f>
        <v>第２回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IF(VLOOKUP($A9,記②女,2,FALSE)="","",VLOOKUP($A9,記②女,2,FALSE))</f>
        <v/>
      </c>
      <c r="C9" s="374"/>
      <c r="D9" s="23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IF(VLOOKUP($A9,記②女,5,FALSE)="","",VLOOKUP($A9,記②女,5,FALSE))</f>
        <v/>
      </c>
      <c r="H9" s="372" t="str">
        <f>IF(VLOOKUP($A9,記②女,6,FALSE)="","",VLOOKUP($A9,記②女,6,FALSE))</f>
        <v/>
      </c>
      <c r="I9" s="370" t="str">
        <f>IF(VLOOKUP($A9,記②女,7,FALSE)="","",VLOOKUP($A9,記②女,7,FALSE))</f>
        <v/>
      </c>
      <c r="J9" s="372" t="str">
        <f>IF(VLOOKUP($A9,記②女,8,FALSE)="","",VLOOKUP($A9,記②女,8,FALSE))</f>
        <v/>
      </c>
      <c r="K9" s="370" t="str">
        <f>IF(VLOOKUP($A9,記②女,9,FALSE)="","",VLOOKUP($A9,記②女,9,FALSE))</f>
        <v/>
      </c>
      <c r="L9" s="372" t="str">
        <f>IF(VLOOKUP($A9,記②女,10,FALSE)="","",VLOOKUP($A9,記②女,10,FALSE))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>
      <c r="A10" s="365"/>
      <c r="B10" s="336"/>
      <c r="C10" s="375"/>
      <c r="D10" s="24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>
      <c r="A11" s="345">
        <f>A9+1</f>
        <v>2</v>
      </c>
      <c r="B11" s="336" t="str">
        <f>IF(VLOOKUP($A11,記②女,2,FALSE)="","",VLOOKUP($A11,記②女,2,FALSE))</f>
        <v/>
      </c>
      <c r="C11" s="375"/>
      <c r="D11" s="25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IF(VLOOKUP($A11,記②女,5,FALSE)="","",VLOOKUP($A11,記②女,5,FALSE))</f>
        <v/>
      </c>
      <c r="H11" s="373" t="str">
        <f>IF(VLOOKUP($A11,記②女,6,FALSE)="","",VLOOKUP($A11,記②女,6,FALSE))</f>
        <v/>
      </c>
      <c r="I11" s="371" t="str">
        <f>IF(VLOOKUP($A11,記②女,7,FALSE)="","",VLOOKUP($A11,記②女,7,FALSE))</f>
        <v/>
      </c>
      <c r="J11" s="373" t="str">
        <f>IF(VLOOKUP($A11,記②女,8,FALSE)="","",VLOOKUP($A11,記②女,8,FALSE))</f>
        <v/>
      </c>
      <c r="K11" s="371" t="str">
        <f>IF(VLOOKUP($A11,記②女,9,FALSE)="","",VLOOKUP($A11,記②女,9,FALSE))</f>
        <v/>
      </c>
      <c r="L11" s="373" t="str">
        <f>IF(VLOOKUP($A11,記②女,10,FALSE)="","",VLOOKUP($A11,記②女,10,FALSE))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>
      <c r="A12" s="345"/>
      <c r="B12" s="336"/>
      <c r="C12" s="375"/>
      <c r="D12" s="24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>
      <c r="A13" s="345">
        <f t="shared" ref="A13" si="0">A11+1</f>
        <v>3</v>
      </c>
      <c r="B13" s="336" t="str">
        <f>IF(VLOOKUP($A13,記②女,2,FALSE)="","",VLOOKUP($A13,記②女,2,FALSE))</f>
        <v/>
      </c>
      <c r="C13" s="375"/>
      <c r="D13" s="25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IF(VLOOKUP($A13,記②女,5,FALSE)="","",VLOOKUP($A13,記②女,5,FALSE))</f>
        <v/>
      </c>
      <c r="H13" s="373" t="str">
        <f>IF(VLOOKUP($A13,記②女,6,FALSE)="","",VLOOKUP($A13,記②女,6,FALSE))</f>
        <v/>
      </c>
      <c r="I13" s="371" t="str">
        <f>IF(VLOOKUP($A13,記②女,7,FALSE)="","",VLOOKUP($A13,記②女,7,FALSE))</f>
        <v/>
      </c>
      <c r="J13" s="373" t="str">
        <f>IF(VLOOKUP($A13,記②女,8,FALSE)="","",VLOOKUP($A13,記②女,8,FALSE))</f>
        <v/>
      </c>
      <c r="K13" s="371" t="str">
        <f>IF(VLOOKUP($A13,記②女,9,FALSE)="","",VLOOKUP($A13,記②女,9,FALSE))</f>
        <v/>
      </c>
      <c r="L13" s="373" t="str">
        <f>IF(VLOOKUP($A13,記②女,10,FALSE)="","",VLOOKUP($A13,記②女,10,FALSE))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>
      <c r="A14" s="345"/>
      <c r="B14" s="336"/>
      <c r="C14" s="375"/>
      <c r="D14" s="24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>
      <c r="A15" s="345">
        <f t="shared" ref="A15" si="1">A13+1</f>
        <v>4</v>
      </c>
      <c r="B15" s="336" t="str">
        <f>IF(VLOOKUP($A15,記②女,2,FALSE)="","",VLOOKUP($A15,記②女,2,FALSE))</f>
        <v/>
      </c>
      <c r="C15" s="375"/>
      <c r="D15" s="25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IF(VLOOKUP($A15,記②女,5,FALSE)="","",VLOOKUP($A15,記②女,5,FALSE))</f>
        <v/>
      </c>
      <c r="H15" s="373" t="str">
        <f>IF(VLOOKUP($A15,記②女,6,FALSE)="","",VLOOKUP($A15,記②女,6,FALSE))</f>
        <v/>
      </c>
      <c r="I15" s="371" t="str">
        <f>IF(VLOOKUP($A15,記②女,7,FALSE)="","",VLOOKUP($A15,記②女,7,FALSE))</f>
        <v/>
      </c>
      <c r="J15" s="373" t="str">
        <f>IF(VLOOKUP($A15,記②女,8,FALSE)="","",VLOOKUP($A15,記②女,8,FALSE))</f>
        <v/>
      </c>
      <c r="K15" s="371" t="str">
        <f>IF(VLOOKUP($A15,記②女,9,FALSE)="","",VLOOKUP($A15,記②女,9,FALSE))</f>
        <v/>
      </c>
      <c r="L15" s="373" t="str">
        <f>IF(VLOOKUP($A15,記②女,10,FALSE)="","",VLOOKUP($A15,記②女,10,FALSE))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>
      <c r="A16" s="345"/>
      <c r="B16" s="336"/>
      <c r="C16" s="375"/>
      <c r="D16" s="24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>
      <c r="A17" s="345">
        <f t="shared" ref="A17" si="2">A15+1</f>
        <v>5</v>
      </c>
      <c r="B17" s="336" t="str">
        <f>IF(VLOOKUP($A17,記②女,2,FALSE)="","",VLOOKUP($A17,記②女,2,FALSE))</f>
        <v/>
      </c>
      <c r="C17" s="375"/>
      <c r="D17" s="25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IF(VLOOKUP($A17,記②女,5,FALSE)="","",VLOOKUP($A17,記②女,5,FALSE))</f>
        <v/>
      </c>
      <c r="H17" s="373" t="str">
        <f>IF(VLOOKUP($A17,記②女,6,FALSE)="","",VLOOKUP($A17,記②女,6,FALSE))</f>
        <v/>
      </c>
      <c r="I17" s="371" t="str">
        <f>IF(VLOOKUP($A17,記②女,7,FALSE)="","",VLOOKUP($A17,記②女,7,FALSE))</f>
        <v/>
      </c>
      <c r="J17" s="373" t="str">
        <f>IF(VLOOKUP($A17,記②女,8,FALSE)="","",VLOOKUP($A17,記②女,8,FALSE))</f>
        <v/>
      </c>
      <c r="K17" s="371" t="str">
        <f>IF(VLOOKUP($A17,記②女,9,FALSE)="","",VLOOKUP($A17,記②女,9,FALSE))</f>
        <v/>
      </c>
      <c r="L17" s="373" t="str">
        <f>IF(VLOOKUP($A17,記②女,10,FALSE)="","",VLOOKUP($A17,記②女,10,FALSE))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>
      <c r="A18" s="345"/>
      <c r="B18" s="336"/>
      <c r="C18" s="375"/>
      <c r="D18" s="24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>
      <c r="A19" s="345">
        <f t="shared" ref="A19" si="3">A17+1</f>
        <v>6</v>
      </c>
      <c r="B19" s="336" t="str">
        <f>IF(VLOOKUP($A19,記②女,2,FALSE)="","",VLOOKUP($A19,記②女,2,FALSE))</f>
        <v/>
      </c>
      <c r="C19" s="375"/>
      <c r="D19" s="25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IF(VLOOKUP($A19,記②女,5,FALSE)="","",VLOOKUP($A19,記②女,5,FALSE))</f>
        <v/>
      </c>
      <c r="H19" s="373" t="str">
        <f>IF(VLOOKUP($A19,記②女,6,FALSE)="","",VLOOKUP($A19,記②女,6,FALSE))</f>
        <v/>
      </c>
      <c r="I19" s="371" t="str">
        <f>IF(VLOOKUP($A19,記②女,7,FALSE)="","",VLOOKUP($A19,記②女,7,FALSE))</f>
        <v/>
      </c>
      <c r="J19" s="373" t="str">
        <f>IF(VLOOKUP($A19,記②女,8,FALSE)="","",VLOOKUP($A19,記②女,8,FALSE))</f>
        <v/>
      </c>
      <c r="K19" s="371" t="str">
        <f>IF(VLOOKUP($A19,記②女,9,FALSE)="","",VLOOKUP($A19,記②女,9,FALSE))</f>
        <v/>
      </c>
      <c r="L19" s="373" t="str">
        <f>IF(VLOOKUP($A19,記②女,10,FALSE)="","",VLOOKUP($A19,記②女,10,FALSE))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>
      <c r="A20" s="345"/>
      <c r="B20" s="336"/>
      <c r="C20" s="375"/>
      <c r="D20" s="24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>
      <c r="A21" s="345">
        <f t="shared" ref="A21" si="4">A19+1</f>
        <v>7</v>
      </c>
      <c r="B21" s="336" t="str">
        <f>IF(VLOOKUP($A21,記②女,2,FALSE)="","",VLOOKUP($A21,記②女,2,FALSE))</f>
        <v/>
      </c>
      <c r="C21" s="375"/>
      <c r="D21" s="25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IF(VLOOKUP($A21,記②女,5,FALSE)="","",VLOOKUP($A21,記②女,5,FALSE))</f>
        <v/>
      </c>
      <c r="H21" s="373" t="str">
        <f>IF(VLOOKUP($A21,記②女,6,FALSE)="","",VLOOKUP($A21,記②女,6,FALSE))</f>
        <v/>
      </c>
      <c r="I21" s="371" t="str">
        <f>IF(VLOOKUP($A21,記②女,7,FALSE)="","",VLOOKUP($A21,記②女,7,FALSE))</f>
        <v/>
      </c>
      <c r="J21" s="373" t="str">
        <f>IF(VLOOKUP($A21,記②女,8,FALSE)="","",VLOOKUP($A21,記②女,8,FALSE))</f>
        <v/>
      </c>
      <c r="K21" s="371" t="str">
        <f>IF(VLOOKUP($A21,記②女,9,FALSE)="","",VLOOKUP($A21,記②女,9,FALSE))</f>
        <v/>
      </c>
      <c r="L21" s="373" t="str">
        <f>IF(VLOOKUP($A21,記②女,10,FALSE)="","",VLOOKUP($A21,記②女,10,FALSE))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>
      <c r="A22" s="345"/>
      <c r="B22" s="336"/>
      <c r="C22" s="375"/>
      <c r="D22" s="24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>
      <c r="A23" s="345">
        <f t="shared" ref="A23" si="5">A21+1</f>
        <v>8</v>
      </c>
      <c r="B23" s="336" t="str">
        <f>IF(VLOOKUP($A23,記②女,2,FALSE)="","",VLOOKUP($A23,記②女,2,FALSE))</f>
        <v/>
      </c>
      <c r="C23" s="375"/>
      <c r="D23" s="25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IF(VLOOKUP($A23,記②女,5,FALSE)="","",VLOOKUP($A23,記②女,5,FALSE))</f>
        <v/>
      </c>
      <c r="H23" s="373" t="str">
        <f>IF(VLOOKUP($A23,記②女,6,FALSE)="","",VLOOKUP($A23,記②女,6,FALSE))</f>
        <v/>
      </c>
      <c r="I23" s="371" t="str">
        <f>IF(VLOOKUP($A23,記②女,7,FALSE)="","",VLOOKUP($A23,記②女,7,FALSE))</f>
        <v/>
      </c>
      <c r="J23" s="373" t="str">
        <f>IF(VLOOKUP($A23,記②女,8,FALSE)="","",VLOOKUP($A23,記②女,8,FALSE))</f>
        <v/>
      </c>
      <c r="K23" s="371" t="str">
        <f>IF(VLOOKUP($A23,記②女,9,FALSE)="","",VLOOKUP($A23,記②女,9,FALSE))</f>
        <v/>
      </c>
      <c r="L23" s="373" t="str">
        <f>IF(VLOOKUP($A23,記②女,10,FALSE)="","",VLOOKUP($A23,記②女,10,FALSE))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>
      <c r="A24" s="345"/>
      <c r="B24" s="336"/>
      <c r="C24" s="375"/>
      <c r="D24" s="24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>
      <c r="A25" s="345">
        <f t="shared" ref="A25" si="6">A23+1</f>
        <v>9</v>
      </c>
      <c r="B25" s="336" t="str">
        <f>IF(VLOOKUP($A25,記②女,2,FALSE)="","",VLOOKUP($A25,記②女,2,FALSE))</f>
        <v/>
      </c>
      <c r="C25" s="375"/>
      <c r="D25" s="25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IF(VLOOKUP($A25,記②女,5,FALSE)="","",VLOOKUP($A25,記②女,5,FALSE))</f>
        <v/>
      </c>
      <c r="H25" s="373" t="str">
        <f>IF(VLOOKUP($A25,記②女,6,FALSE)="","",VLOOKUP($A25,記②女,6,FALSE))</f>
        <v/>
      </c>
      <c r="I25" s="371" t="str">
        <f>IF(VLOOKUP($A25,記②女,7,FALSE)="","",VLOOKUP($A25,記②女,7,FALSE))</f>
        <v/>
      </c>
      <c r="J25" s="373" t="str">
        <f>IF(VLOOKUP($A25,記②女,8,FALSE)="","",VLOOKUP($A25,記②女,8,FALSE))</f>
        <v/>
      </c>
      <c r="K25" s="371" t="str">
        <f>IF(VLOOKUP($A25,記②女,9,FALSE)="","",VLOOKUP($A25,記②女,9,FALSE))</f>
        <v/>
      </c>
      <c r="L25" s="373" t="str">
        <f>IF(VLOOKUP($A25,記②女,10,FALSE)="","",VLOOKUP($A25,記②女,10,FALSE))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>
      <c r="A26" s="345"/>
      <c r="B26" s="336"/>
      <c r="C26" s="375"/>
      <c r="D26" s="24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>
      <c r="A27" s="345">
        <f t="shared" ref="A27" si="7">A25+1</f>
        <v>10</v>
      </c>
      <c r="B27" s="336" t="str">
        <f>IF(VLOOKUP($A27,記②女,2,FALSE)="","",VLOOKUP($A27,記②女,2,FALSE))</f>
        <v/>
      </c>
      <c r="C27" s="375"/>
      <c r="D27" s="25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IF(VLOOKUP($A27,記②女,5,FALSE)="","",VLOOKUP($A27,記②女,5,FALSE))</f>
        <v/>
      </c>
      <c r="H27" s="373" t="str">
        <f>IF(VLOOKUP($A27,記②女,6,FALSE)="","",VLOOKUP($A27,記②女,6,FALSE))</f>
        <v/>
      </c>
      <c r="I27" s="371" t="str">
        <f>IF(VLOOKUP($A27,記②女,7,FALSE)="","",VLOOKUP($A27,記②女,7,FALSE))</f>
        <v/>
      </c>
      <c r="J27" s="373" t="str">
        <f>IF(VLOOKUP($A27,記②女,8,FALSE)="","",VLOOKUP($A27,記②女,8,FALSE))</f>
        <v/>
      </c>
      <c r="K27" s="371" t="str">
        <f>IF(VLOOKUP($A27,記②女,9,FALSE)="","",VLOOKUP($A27,記②女,9,FALSE))</f>
        <v/>
      </c>
      <c r="L27" s="373" t="str">
        <f>IF(VLOOKUP($A27,記②女,10,FALSE)="","",VLOOKUP($A27,記②女,10,FALSE))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>
      <c r="A28" s="345"/>
      <c r="B28" s="336"/>
      <c r="C28" s="375"/>
      <c r="D28" s="24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>
      <c r="A29" s="345">
        <f t="shared" ref="A29" si="8">A27+1</f>
        <v>11</v>
      </c>
      <c r="B29" s="336" t="str">
        <f>IF(VLOOKUP($A29,記②女,2,FALSE)="","",VLOOKUP($A29,記②女,2,FALSE))</f>
        <v/>
      </c>
      <c r="C29" s="375"/>
      <c r="D29" s="25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IF(VLOOKUP($A29,記②女,5,FALSE)="","",VLOOKUP($A29,記②女,5,FALSE))</f>
        <v/>
      </c>
      <c r="H29" s="373" t="str">
        <f>IF(VLOOKUP($A29,記②女,6,FALSE)="","",VLOOKUP($A29,記②女,6,FALSE))</f>
        <v/>
      </c>
      <c r="I29" s="371" t="str">
        <f>IF(VLOOKUP($A29,記②女,7,FALSE)="","",VLOOKUP($A29,記②女,7,FALSE))</f>
        <v/>
      </c>
      <c r="J29" s="373" t="str">
        <f>IF(VLOOKUP($A29,記②女,8,FALSE)="","",VLOOKUP($A29,記②女,8,FALSE))</f>
        <v/>
      </c>
      <c r="K29" s="371" t="str">
        <f>IF(VLOOKUP($A29,記②女,9,FALSE)="","",VLOOKUP($A29,記②女,9,FALSE))</f>
        <v/>
      </c>
      <c r="L29" s="373" t="str">
        <f>IF(VLOOKUP($A29,記②女,10,FALSE)="","",VLOOKUP($A29,記②女,10,FALSE))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>
      <c r="A30" s="345"/>
      <c r="B30" s="336"/>
      <c r="C30" s="375"/>
      <c r="D30" s="24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>
      <c r="A31" s="345">
        <f t="shared" ref="A31" si="9">A29+1</f>
        <v>12</v>
      </c>
      <c r="B31" s="336" t="str">
        <f>IF(VLOOKUP($A31,記②女,2,FALSE)="","",VLOOKUP($A31,記②女,2,FALSE))</f>
        <v/>
      </c>
      <c r="C31" s="375"/>
      <c r="D31" s="25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IF(VLOOKUP($A31,記②女,5,FALSE)="","",VLOOKUP($A31,記②女,5,FALSE))</f>
        <v/>
      </c>
      <c r="H31" s="373" t="str">
        <f>IF(VLOOKUP($A31,記②女,6,FALSE)="","",VLOOKUP($A31,記②女,6,FALSE))</f>
        <v/>
      </c>
      <c r="I31" s="371" t="str">
        <f>IF(VLOOKUP($A31,記②女,7,FALSE)="","",VLOOKUP($A31,記②女,7,FALSE))</f>
        <v/>
      </c>
      <c r="J31" s="373" t="str">
        <f>IF(VLOOKUP($A31,記②女,8,FALSE)="","",VLOOKUP($A31,記②女,8,FALSE))</f>
        <v/>
      </c>
      <c r="K31" s="371" t="str">
        <f>IF(VLOOKUP($A31,記②女,9,FALSE)="","",VLOOKUP($A31,記②女,9,FALSE))</f>
        <v/>
      </c>
      <c r="L31" s="373" t="str">
        <f>IF(VLOOKUP($A31,記②女,10,FALSE)="","",VLOOKUP($A31,記②女,10,FALSE))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>
      <c r="A32" s="345"/>
      <c r="B32" s="336"/>
      <c r="C32" s="375"/>
      <c r="D32" s="24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>
      <c r="A33" s="345">
        <f t="shared" ref="A33" si="10">A31+1</f>
        <v>13</v>
      </c>
      <c r="B33" s="336" t="str">
        <f>IF(VLOOKUP($A33,記②女,2,FALSE)="","",VLOOKUP($A33,記②女,2,FALSE))</f>
        <v/>
      </c>
      <c r="C33" s="375"/>
      <c r="D33" s="25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IF(VLOOKUP($A33,記②女,5,FALSE)="","",VLOOKUP($A33,記②女,5,FALSE))</f>
        <v/>
      </c>
      <c r="H33" s="373" t="str">
        <f>IF(VLOOKUP($A33,記②女,6,FALSE)="","",VLOOKUP($A33,記②女,6,FALSE))</f>
        <v/>
      </c>
      <c r="I33" s="371" t="str">
        <f>IF(VLOOKUP($A33,記②女,7,FALSE)="","",VLOOKUP($A33,記②女,7,FALSE))</f>
        <v/>
      </c>
      <c r="J33" s="373" t="str">
        <f>IF(VLOOKUP($A33,記②女,8,FALSE)="","",VLOOKUP($A33,記②女,8,FALSE))</f>
        <v/>
      </c>
      <c r="K33" s="371" t="str">
        <f>IF(VLOOKUP($A33,記②女,9,FALSE)="","",VLOOKUP($A33,記②女,9,FALSE))</f>
        <v/>
      </c>
      <c r="L33" s="373" t="str">
        <f>IF(VLOOKUP($A33,記②女,10,FALSE)="","",VLOOKUP($A33,記②女,10,FALSE))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>
      <c r="A34" s="345"/>
      <c r="B34" s="336"/>
      <c r="C34" s="375"/>
      <c r="D34" s="24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>
      <c r="A35" s="345">
        <f t="shared" ref="A35" si="11">A33+1</f>
        <v>14</v>
      </c>
      <c r="B35" s="336" t="str">
        <f>IF(VLOOKUP($A35,記②女,2,FALSE)="","",VLOOKUP($A35,記②女,2,FALSE))</f>
        <v/>
      </c>
      <c r="C35" s="375"/>
      <c r="D35" s="25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IF(VLOOKUP($A35,記②女,5,FALSE)="","",VLOOKUP($A35,記②女,5,FALSE))</f>
        <v/>
      </c>
      <c r="H35" s="373" t="str">
        <f>IF(VLOOKUP($A35,記②女,6,FALSE)="","",VLOOKUP($A35,記②女,6,FALSE))</f>
        <v/>
      </c>
      <c r="I35" s="371" t="str">
        <f>IF(VLOOKUP($A35,記②女,7,FALSE)="","",VLOOKUP($A35,記②女,7,FALSE))</f>
        <v/>
      </c>
      <c r="J35" s="373" t="str">
        <f>IF(VLOOKUP($A35,記②女,8,FALSE)="","",VLOOKUP($A35,記②女,8,FALSE))</f>
        <v/>
      </c>
      <c r="K35" s="371" t="str">
        <f>IF(VLOOKUP($A35,記②女,9,FALSE)="","",VLOOKUP($A35,記②女,9,FALSE))</f>
        <v/>
      </c>
      <c r="L35" s="373" t="str">
        <f>IF(VLOOKUP($A35,記②女,10,FALSE)="","",VLOOKUP($A35,記②女,10,FALSE))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>
      <c r="A36" s="345"/>
      <c r="B36" s="336"/>
      <c r="C36" s="375"/>
      <c r="D36" s="24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>
      <c r="A37" s="345">
        <f t="shared" ref="A37" si="12">A35+1</f>
        <v>15</v>
      </c>
      <c r="B37" s="336" t="str">
        <f>IF(VLOOKUP($A37,記②女,2,FALSE)="","",VLOOKUP($A37,記②女,2,FALSE))</f>
        <v/>
      </c>
      <c r="C37" s="375"/>
      <c r="D37" s="25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IF(VLOOKUP($A37,記②女,5,FALSE)="","",VLOOKUP($A37,記②女,5,FALSE))</f>
        <v/>
      </c>
      <c r="H37" s="373" t="str">
        <f>IF(VLOOKUP($A37,記②女,6,FALSE)="","",VLOOKUP($A37,記②女,6,FALSE))</f>
        <v/>
      </c>
      <c r="I37" s="371" t="str">
        <f>IF(VLOOKUP($A37,記②女,7,FALSE)="","",VLOOKUP($A37,記②女,7,FALSE))</f>
        <v/>
      </c>
      <c r="J37" s="373" t="str">
        <f>IF(VLOOKUP($A37,記②女,8,FALSE)="","",VLOOKUP($A37,記②女,8,FALSE))</f>
        <v/>
      </c>
      <c r="K37" s="371" t="str">
        <f>IF(VLOOKUP($A37,記②女,9,FALSE)="","",VLOOKUP($A37,記②女,9,FALSE))</f>
        <v/>
      </c>
      <c r="L37" s="373" t="str">
        <f>IF(VLOOKUP($A37,記②女,10,FALSE)="","",VLOOKUP($A37,記②女,10,FALSE))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>
      <c r="A38" s="345"/>
      <c r="B38" s="336"/>
      <c r="C38" s="375"/>
      <c r="D38" s="24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>
      <c r="A39" s="345">
        <f t="shared" ref="A39" si="13">A37+1</f>
        <v>16</v>
      </c>
      <c r="B39" s="336" t="str">
        <f>IF(VLOOKUP($A39,記②女,2,FALSE)="","",VLOOKUP($A39,記②女,2,FALSE))</f>
        <v/>
      </c>
      <c r="C39" s="375"/>
      <c r="D39" s="25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IF(VLOOKUP($A39,記②女,5,FALSE)="","",VLOOKUP($A39,記②女,5,FALSE))</f>
        <v/>
      </c>
      <c r="H39" s="373" t="str">
        <f>IF(VLOOKUP($A39,記②女,6,FALSE)="","",VLOOKUP($A39,記②女,6,FALSE))</f>
        <v/>
      </c>
      <c r="I39" s="371" t="str">
        <f>IF(VLOOKUP($A39,記②女,7,FALSE)="","",VLOOKUP($A39,記②女,7,FALSE))</f>
        <v/>
      </c>
      <c r="J39" s="373" t="str">
        <f>IF(VLOOKUP($A39,記②女,8,FALSE)="","",VLOOKUP($A39,記②女,8,FALSE))</f>
        <v/>
      </c>
      <c r="K39" s="371" t="str">
        <f>IF(VLOOKUP($A39,記②女,9,FALSE)="","",VLOOKUP($A39,記②女,9,FALSE))</f>
        <v/>
      </c>
      <c r="L39" s="373" t="str">
        <f>IF(VLOOKUP($A39,記②女,10,FALSE)="","",VLOOKUP($A39,記②女,10,FALSE))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>
      <c r="A40" s="345"/>
      <c r="B40" s="336"/>
      <c r="C40" s="375"/>
      <c r="D40" s="24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>
      <c r="A41" s="345">
        <f t="shared" ref="A41" si="14">A39+1</f>
        <v>17</v>
      </c>
      <c r="B41" s="336" t="str">
        <f>IF(VLOOKUP($A41,記②女,2,FALSE)="","",VLOOKUP($A41,記②女,2,FALSE))</f>
        <v/>
      </c>
      <c r="C41" s="375"/>
      <c r="D41" s="25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IF(VLOOKUP($A41,記②女,5,FALSE)="","",VLOOKUP($A41,記②女,5,FALSE))</f>
        <v/>
      </c>
      <c r="H41" s="373" t="str">
        <f>IF(VLOOKUP($A41,記②女,6,FALSE)="","",VLOOKUP($A41,記②女,6,FALSE))</f>
        <v/>
      </c>
      <c r="I41" s="371" t="str">
        <f>IF(VLOOKUP($A41,記②女,7,FALSE)="","",VLOOKUP($A41,記②女,7,FALSE))</f>
        <v/>
      </c>
      <c r="J41" s="373" t="str">
        <f>IF(VLOOKUP($A41,記②女,8,FALSE)="","",VLOOKUP($A41,記②女,8,FALSE))</f>
        <v/>
      </c>
      <c r="K41" s="371" t="str">
        <f>IF(VLOOKUP($A41,記②女,9,FALSE)="","",VLOOKUP($A41,記②女,9,FALSE))</f>
        <v/>
      </c>
      <c r="L41" s="373" t="str">
        <f>IF(VLOOKUP($A41,記②女,10,FALSE)="","",VLOOKUP($A41,記②女,10,FALSE))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>
      <c r="A42" s="345"/>
      <c r="B42" s="336"/>
      <c r="C42" s="375"/>
      <c r="D42" s="24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>
      <c r="A43" s="345">
        <f t="shared" ref="A43" si="15">A41+1</f>
        <v>18</v>
      </c>
      <c r="B43" s="336" t="str">
        <f>IF(VLOOKUP($A43,記②女,2,FALSE)="","",VLOOKUP($A43,記②女,2,FALSE))</f>
        <v/>
      </c>
      <c r="C43" s="375"/>
      <c r="D43" s="25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IF(VLOOKUP($A43,記②女,5,FALSE)="","",VLOOKUP($A43,記②女,5,FALSE))</f>
        <v/>
      </c>
      <c r="H43" s="373" t="str">
        <f>IF(VLOOKUP($A43,記②女,6,FALSE)="","",VLOOKUP($A43,記②女,6,FALSE))</f>
        <v/>
      </c>
      <c r="I43" s="371" t="str">
        <f>IF(VLOOKUP($A43,記②女,7,FALSE)="","",VLOOKUP($A43,記②女,7,FALSE))</f>
        <v/>
      </c>
      <c r="J43" s="373" t="str">
        <f>IF(VLOOKUP($A43,記②女,8,FALSE)="","",VLOOKUP($A43,記②女,8,FALSE))</f>
        <v/>
      </c>
      <c r="K43" s="371" t="str">
        <f>IF(VLOOKUP($A43,記②女,9,FALSE)="","",VLOOKUP($A43,記②女,9,FALSE))</f>
        <v/>
      </c>
      <c r="L43" s="373" t="str">
        <f>IF(VLOOKUP($A43,記②女,10,FALSE)="","",VLOOKUP($A43,記②女,10,FALSE))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>
      <c r="A44" s="345"/>
      <c r="B44" s="336"/>
      <c r="C44" s="375"/>
      <c r="D44" s="24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>
      <c r="A45" s="345">
        <f t="shared" ref="A45" si="16">A43+1</f>
        <v>19</v>
      </c>
      <c r="B45" s="336" t="str">
        <f>IF(VLOOKUP($A45,記②女,2,FALSE)="","",VLOOKUP($A45,記②女,2,FALSE))</f>
        <v/>
      </c>
      <c r="C45" s="375"/>
      <c r="D45" s="25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IF(VLOOKUP($A45,記②女,5,FALSE)="","",VLOOKUP($A45,記②女,5,FALSE))</f>
        <v/>
      </c>
      <c r="H45" s="373" t="str">
        <f>IF(VLOOKUP($A45,記②女,6,FALSE)="","",VLOOKUP($A45,記②女,6,FALSE))</f>
        <v/>
      </c>
      <c r="I45" s="371" t="str">
        <f>IF(VLOOKUP($A45,記②女,7,FALSE)="","",VLOOKUP($A45,記②女,7,FALSE))</f>
        <v/>
      </c>
      <c r="J45" s="373" t="str">
        <f>IF(VLOOKUP($A45,記②女,8,FALSE)="","",VLOOKUP($A45,記②女,8,FALSE))</f>
        <v/>
      </c>
      <c r="K45" s="371" t="str">
        <f>IF(VLOOKUP($A45,記②女,9,FALSE)="","",VLOOKUP($A45,記②女,9,FALSE))</f>
        <v/>
      </c>
      <c r="L45" s="373" t="str">
        <f>IF(VLOOKUP($A45,記②女,10,FALSE)="","",VLOOKUP($A45,記②女,10,FALSE))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>
      <c r="A46" s="345"/>
      <c r="B46" s="336"/>
      <c r="C46" s="375"/>
      <c r="D46" s="24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>
      <c r="A47" s="345">
        <f t="shared" ref="A47" si="17">A45+1</f>
        <v>20</v>
      </c>
      <c r="B47" s="324" t="str">
        <f>IF(VLOOKUP($A47,記②女,2,FALSE)="","",VLOOKUP($A47,記②女,2,FALSE))</f>
        <v/>
      </c>
      <c r="C47" s="378"/>
      <c r="D47" s="25" t="str">
        <f>IF($B47="","",IF(VLOOKUP($B47,名簿,3,FALSE)="","",VLOOKUP($B47,名簿,3,FALSE)))</f>
        <v/>
      </c>
      <c r="E47" s="378" t="str">
        <f>IF($B47="","",IF(VLOOKUP($B47,名簿,4,FALSE)="","",VLOOKUP($B47,名簿,4,FALSE)))</f>
        <v/>
      </c>
      <c r="F47" s="378" t="str">
        <f>IF($B47="","",IF(VLOOKUP($B47,名簿,5,FALSE)="","",VLOOKUP($B47,名簿,5,FALSE)))</f>
        <v/>
      </c>
      <c r="G47" s="380" t="str">
        <f>IF(VLOOKUP($A47,記②女,5,FALSE)="","",VLOOKUP($A47,記②女,5,FALSE))</f>
        <v/>
      </c>
      <c r="H47" s="373" t="str">
        <f>IF(VLOOKUP($A47,記②女,6,FALSE)="","",VLOOKUP($A47,記②女,6,FALSE))</f>
        <v/>
      </c>
      <c r="I47" s="380" t="str">
        <f>IF(VLOOKUP($A47,記②女,7,FALSE)="","",VLOOKUP($A47,記②女,7,FALSE))</f>
        <v/>
      </c>
      <c r="J47" s="373" t="str">
        <f>IF(VLOOKUP($A47,記②女,8,FALSE)="","",VLOOKUP($A47,記②女,8,FALSE))</f>
        <v/>
      </c>
      <c r="K47" s="380" t="str">
        <f>IF(VLOOKUP($A47,記②女,9,FALSE)="","",VLOOKUP($A47,記②女,9,FALSE))</f>
        <v/>
      </c>
      <c r="L47" s="373" t="str">
        <f>IF(VLOOKUP($A47,記②女,10,FALSE)="","",VLOOKUP($A47,記②女,10,FALSE))</f>
        <v/>
      </c>
      <c r="M47" s="378" t="str">
        <f>IF($B47="","",IF(VLOOKUP($B47,名簿,7,FALSE)="","",VLOOKUP($B47,名簿,7,FALSE)))</f>
        <v/>
      </c>
      <c r="N47" s="382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79"/>
      <c r="D48" s="26" t="str">
        <f>IF($B47="","",VLOOKUP($B47,名簿,2,FALSE))</f>
        <v/>
      </c>
      <c r="E48" s="379"/>
      <c r="F48" s="379"/>
      <c r="G48" s="381"/>
      <c r="H48" s="384"/>
      <c r="I48" s="381"/>
      <c r="J48" s="384"/>
      <c r="K48" s="381"/>
      <c r="L48" s="384"/>
      <c r="M48" s="379"/>
      <c r="N48" s="383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IF(SUM(記②入力!$F$4,記②入力!$Q$4)=0,"",SUM(記②入力!$F$4,記②入力!$Q$4))</f>
        <v/>
      </c>
      <c r="I50" s="339" t="str">
        <f>IF(H50="","",H50*名簿!$L$7)</f>
        <v/>
      </c>
      <c r="J50" s="341" t="s">
        <v>14</v>
      </c>
      <c r="K50" s="337" t="str">
        <f>IF(SUM(記②入力!$G$4,記②入力!$R$4)=0,"",SUM(記②入力!$G$4,記②入力!$R$4))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記②入力!$A$1</f>
        <v>第２回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IF(VLOOKUP($A62,記②女,2,FALSE)="","",VLOOKUP($A62,記②女,2,FALSE))</f>
        <v/>
      </c>
      <c r="C62" s="374"/>
      <c r="D62" s="23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IF(VLOOKUP($A62,記②女,5,FALSE)="","",VLOOKUP($A62,記②女,5,FALSE))</f>
        <v/>
      </c>
      <c r="H62" s="372" t="str">
        <f>IF(VLOOKUP($A62,記②女,6,FALSE)="","",VLOOKUP($A62,記②女,6,FALSE))</f>
        <v/>
      </c>
      <c r="I62" s="370" t="str">
        <f>IF(VLOOKUP($A62,記②女,7,FALSE)="","",VLOOKUP($A62,記②女,7,FALSE))</f>
        <v/>
      </c>
      <c r="J62" s="372" t="str">
        <f>IF(VLOOKUP($A62,記②女,8,FALSE)="","",VLOOKUP($A62,記②女,8,FALSE))</f>
        <v/>
      </c>
      <c r="K62" s="370" t="str">
        <f>IF(VLOOKUP($A62,記②女,9,FALSE)="","",VLOOKUP($A62,記②女,9,FALSE))</f>
        <v/>
      </c>
      <c r="L62" s="372" t="str">
        <f>IF(VLOOKUP($A62,記②女,10,FALSE)="","",VLOOKUP($A62,記②女,10,FALSE))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>
      <c r="A63" s="365"/>
      <c r="B63" s="336"/>
      <c r="C63" s="375"/>
      <c r="D63" s="24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>
      <c r="A64" s="345">
        <f>A62+1</f>
        <v>22</v>
      </c>
      <c r="B64" s="336" t="str">
        <f>IF(VLOOKUP($A64,記②女,2,FALSE)="","",VLOOKUP($A64,記②女,2,FALSE))</f>
        <v/>
      </c>
      <c r="C64" s="375"/>
      <c r="D64" s="25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IF(VLOOKUP($A64,記②女,5,FALSE)="","",VLOOKUP($A64,記②女,5,FALSE))</f>
        <v/>
      </c>
      <c r="H64" s="373" t="str">
        <f>IF(VLOOKUP($A64,記②女,6,FALSE)="","",VLOOKUP($A64,記②女,6,FALSE))</f>
        <v/>
      </c>
      <c r="I64" s="371" t="str">
        <f>IF(VLOOKUP($A64,記②女,7,FALSE)="","",VLOOKUP($A64,記②女,7,FALSE))</f>
        <v/>
      </c>
      <c r="J64" s="373" t="str">
        <f>IF(VLOOKUP($A64,記②女,8,FALSE)="","",VLOOKUP($A64,記②女,8,FALSE))</f>
        <v/>
      </c>
      <c r="K64" s="371" t="str">
        <f>IF(VLOOKUP($A64,記②女,9,FALSE)="","",VLOOKUP($A64,記②女,9,FALSE))</f>
        <v/>
      </c>
      <c r="L64" s="373" t="str">
        <f>IF(VLOOKUP($A64,記②女,10,FALSE)="","",VLOOKUP($A64,記②女,10,FALSE))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>
      <c r="A65" s="345"/>
      <c r="B65" s="336"/>
      <c r="C65" s="375"/>
      <c r="D65" s="24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>
      <c r="A66" s="345">
        <f t="shared" ref="A66" si="18">A64+1</f>
        <v>23</v>
      </c>
      <c r="B66" s="336" t="str">
        <f>IF(VLOOKUP($A66,記②女,2,FALSE)="","",VLOOKUP($A66,記②女,2,FALSE))</f>
        <v/>
      </c>
      <c r="C66" s="375"/>
      <c r="D66" s="25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IF(VLOOKUP($A66,記②女,5,FALSE)="","",VLOOKUP($A66,記②女,5,FALSE))</f>
        <v/>
      </c>
      <c r="H66" s="373" t="str">
        <f>IF(VLOOKUP($A66,記②女,6,FALSE)="","",VLOOKUP($A66,記②女,6,FALSE))</f>
        <v/>
      </c>
      <c r="I66" s="371" t="str">
        <f>IF(VLOOKUP($A66,記②女,7,FALSE)="","",VLOOKUP($A66,記②女,7,FALSE))</f>
        <v/>
      </c>
      <c r="J66" s="373" t="str">
        <f>IF(VLOOKUP($A66,記②女,8,FALSE)="","",VLOOKUP($A66,記②女,8,FALSE))</f>
        <v/>
      </c>
      <c r="K66" s="371" t="str">
        <f>IF(VLOOKUP($A66,記②女,9,FALSE)="","",VLOOKUP($A66,記②女,9,FALSE))</f>
        <v/>
      </c>
      <c r="L66" s="373" t="str">
        <f>IF(VLOOKUP($A66,記②女,10,FALSE)="","",VLOOKUP($A66,記②女,10,FALSE))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>
      <c r="A67" s="345"/>
      <c r="B67" s="336"/>
      <c r="C67" s="375"/>
      <c r="D67" s="24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>
      <c r="A68" s="345">
        <f t="shared" ref="A68" si="19">A66+1</f>
        <v>24</v>
      </c>
      <c r="B68" s="336" t="str">
        <f>IF(VLOOKUP($A68,記②女,2,FALSE)="","",VLOOKUP($A68,記②女,2,FALSE))</f>
        <v/>
      </c>
      <c r="C68" s="375"/>
      <c r="D68" s="25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IF(VLOOKUP($A68,記②女,5,FALSE)="","",VLOOKUP($A68,記②女,5,FALSE))</f>
        <v/>
      </c>
      <c r="H68" s="373" t="str">
        <f>IF(VLOOKUP($A68,記②女,6,FALSE)="","",VLOOKUP($A68,記②女,6,FALSE))</f>
        <v/>
      </c>
      <c r="I68" s="371" t="str">
        <f>IF(VLOOKUP($A68,記②女,7,FALSE)="","",VLOOKUP($A68,記②女,7,FALSE))</f>
        <v/>
      </c>
      <c r="J68" s="373" t="str">
        <f>IF(VLOOKUP($A68,記②女,8,FALSE)="","",VLOOKUP($A68,記②女,8,FALSE))</f>
        <v/>
      </c>
      <c r="K68" s="371" t="str">
        <f>IF(VLOOKUP($A68,記②女,9,FALSE)="","",VLOOKUP($A68,記②女,9,FALSE))</f>
        <v/>
      </c>
      <c r="L68" s="373" t="str">
        <f>IF(VLOOKUP($A68,記②女,10,FALSE)="","",VLOOKUP($A68,記②女,10,FALSE))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>
      <c r="A69" s="345"/>
      <c r="B69" s="336"/>
      <c r="C69" s="375"/>
      <c r="D69" s="24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>
      <c r="A70" s="345">
        <f t="shared" ref="A70" si="20">A68+1</f>
        <v>25</v>
      </c>
      <c r="B70" s="336" t="str">
        <f>IF(VLOOKUP($A70,記②女,2,FALSE)="","",VLOOKUP($A70,記②女,2,FALSE))</f>
        <v/>
      </c>
      <c r="C70" s="375"/>
      <c r="D70" s="25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IF(VLOOKUP($A70,記②女,5,FALSE)="","",VLOOKUP($A70,記②女,5,FALSE))</f>
        <v/>
      </c>
      <c r="H70" s="373" t="str">
        <f>IF(VLOOKUP($A70,記②女,6,FALSE)="","",VLOOKUP($A70,記②女,6,FALSE))</f>
        <v/>
      </c>
      <c r="I70" s="371" t="str">
        <f>IF(VLOOKUP($A70,記②女,7,FALSE)="","",VLOOKUP($A70,記②女,7,FALSE))</f>
        <v/>
      </c>
      <c r="J70" s="373" t="str">
        <f>IF(VLOOKUP($A70,記②女,8,FALSE)="","",VLOOKUP($A70,記②女,8,FALSE))</f>
        <v/>
      </c>
      <c r="K70" s="371" t="str">
        <f>IF(VLOOKUP($A70,記②女,9,FALSE)="","",VLOOKUP($A70,記②女,9,FALSE))</f>
        <v/>
      </c>
      <c r="L70" s="373" t="str">
        <f>IF(VLOOKUP($A70,記②女,10,FALSE)="","",VLOOKUP($A70,記②女,10,FALSE))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>
      <c r="A71" s="345"/>
      <c r="B71" s="336"/>
      <c r="C71" s="375"/>
      <c r="D71" s="24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>
      <c r="A72" s="345">
        <f t="shared" ref="A72" si="21">A70+1</f>
        <v>26</v>
      </c>
      <c r="B72" s="336" t="str">
        <f>IF(VLOOKUP($A72,記②女,2,FALSE)="","",VLOOKUP($A72,記②女,2,FALSE))</f>
        <v/>
      </c>
      <c r="C72" s="375"/>
      <c r="D72" s="25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IF(VLOOKUP($A72,記②女,5,FALSE)="","",VLOOKUP($A72,記②女,5,FALSE))</f>
        <v/>
      </c>
      <c r="H72" s="373" t="str">
        <f>IF(VLOOKUP($A72,記②女,6,FALSE)="","",VLOOKUP($A72,記②女,6,FALSE))</f>
        <v/>
      </c>
      <c r="I72" s="371" t="str">
        <f>IF(VLOOKUP($A72,記②女,7,FALSE)="","",VLOOKUP($A72,記②女,7,FALSE))</f>
        <v/>
      </c>
      <c r="J72" s="373" t="str">
        <f>IF(VLOOKUP($A72,記②女,8,FALSE)="","",VLOOKUP($A72,記②女,8,FALSE))</f>
        <v/>
      </c>
      <c r="K72" s="371" t="str">
        <f>IF(VLOOKUP($A72,記②女,9,FALSE)="","",VLOOKUP($A72,記②女,9,FALSE))</f>
        <v/>
      </c>
      <c r="L72" s="373" t="str">
        <f>IF(VLOOKUP($A72,記②女,10,FALSE)="","",VLOOKUP($A72,記②女,10,FALSE))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>
      <c r="A73" s="345"/>
      <c r="B73" s="336"/>
      <c r="C73" s="375"/>
      <c r="D73" s="24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>
      <c r="A74" s="345">
        <f t="shared" ref="A74" si="22">A72+1</f>
        <v>27</v>
      </c>
      <c r="B74" s="336" t="str">
        <f>IF(VLOOKUP($A74,記②女,2,FALSE)="","",VLOOKUP($A74,記②女,2,FALSE))</f>
        <v/>
      </c>
      <c r="C74" s="375"/>
      <c r="D74" s="25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IF(VLOOKUP($A74,記②女,5,FALSE)="","",VLOOKUP($A74,記②女,5,FALSE))</f>
        <v/>
      </c>
      <c r="H74" s="373" t="str">
        <f>IF(VLOOKUP($A74,記②女,6,FALSE)="","",VLOOKUP($A74,記②女,6,FALSE))</f>
        <v/>
      </c>
      <c r="I74" s="371" t="str">
        <f>IF(VLOOKUP($A74,記②女,7,FALSE)="","",VLOOKUP($A74,記②女,7,FALSE))</f>
        <v/>
      </c>
      <c r="J74" s="373" t="str">
        <f>IF(VLOOKUP($A74,記②女,8,FALSE)="","",VLOOKUP($A74,記②女,8,FALSE))</f>
        <v/>
      </c>
      <c r="K74" s="371" t="str">
        <f>IF(VLOOKUP($A74,記②女,9,FALSE)="","",VLOOKUP($A74,記②女,9,FALSE))</f>
        <v/>
      </c>
      <c r="L74" s="373" t="str">
        <f>IF(VLOOKUP($A74,記②女,10,FALSE)="","",VLOOKUP($A74,記②女,10,FALSE))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>
      <c r="A75" s="345"/>
      <c r="B75" s="336"/>
      <c r="C75" s="375"/>
      <c r="D75" s="24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>
      <c r="A76" s="345">
        <f t="shared" ref="A76" si="23">A74+1</f>
        <v>28</v>
      </c>
      <c r="B76" s="336" t="str">
        <f>IF(VLOOKUP($A76,記②女,2,FALSE)="","",VLOOKUP($A76,記②女,2,FALSE))</f>
        <v/>
      </c>
      <c r="C76" s="375"/>
      <c r="D76" s="25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IF(VLOOKUP($A76,記②女,5,FALSE)="","",VLOOKUP($A76,記②女,5,FALSE))</f>
        <v/>
      </c>
      <c r="H76" s="373" t="str">
        <f>IF(VLOOKUP($A76,記②女,6,FALSE)="","",VLOOKUP($A76,記②女,6,FALSE))</f>
        <v/>
      </c>
      <c r="I76" s="371" t="str">
        <f>IF(VLOOKUP($A76,記②女,7,FALSE)="","",VLOOKUP($A76,記②女,7,FALSE))</f>
        <v/>
      </c>
      <c r="J76" s="373" t="str">
        <f>IF(VLOOKUP($A76,記②女,8,FALSE)="","",VLOOKUP($A76,記②女,8,FALSE))</f>
        <v/>
      </c>
      <c r="K76" s="371" t="str">
        <f>IF(VLOOKUP($A76,記②女,9,FALSE)="","",VLOOKUP($A76,記②女,9,FALSE))</f>
        <v/>
      </c>
      <c r="L76" s="373" t="str">
        <f>IF(VLOOKUP($A76,記②女,10,FALSE)="","",VLOOKUP($A76,記②女,10,FALSE))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>
      <c r="A77" s="345"/>
      <c r="B77" s="336"/>
      <c r="C77" s="375"/>
      <c r="D77" s="24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>
      <c r="A78" s="345">
        <f t="shared" ref="A78" si="24">A76+1</f>
        <v>29</v>
      </c>
      <c r="B78" s="336" t="str">
        <f>IF(VLOOKUP($A78,記②女,2,FALSE)="","",VLOOKUP($A78,記②女,2,FALSE))</f>
        <v/>
      </c>
      <c r="C78" s="375"/>
      <c r="D78" s="25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IF(VLOOKUP($A78,記②女,5,FALSE)="","",VLOOKUP($A78,記②女,5,FALSE))</f>
        <v/>
      </c>
      <c r="H78" s="373" t="str">
        <f>IF(VLOOKUP($A78,記②女,6,FALSE)="","",VLOOKUP($A78,記②女,6,FALSE))</f>
        <v/>
      </c>
      <c r="I78" s="371" t="str">
        <f>IF(VLOOKUP($A78,記②女,7,FALSE)="","",VLOOKUP($A78,記②女,7,FALSE))</f>
        <v/>
      </c>
      <c r="J78" s="373" t="str">
        <f>IF(VLOOKUP($A78,記②女,8,FALSE)="","",VLOOKUP($A78,記②女,8,FALSE))</f>
        <v/>
      </c>
      <c r="K78" s="371" t="str">
        <f>IF(VLOOKUP($A78,記②女,9,FALSE)="","",VLOOKUP($A78,記②女,9,FALSE))</f>
        <v/>
      </c>
      <c r="L78" s="373" t="str">
        <f>IF(VLOOKUP($A78,記②女,10,FALSE)="","",VLOOKUP($A78,記②女,10,FALSE))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>
      <c r="A79" s="345"/>
      <c r="B79" s="336"/>
      <c r="C79" s="375"/>
      <c r="D79" s="24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>
      <c r="A80" s="345">
        <f t="shared" ref="A80" si="25">A78+1</f>
        <v>30</v>
      </c>
      <c r="B80" s="336" t="str">
        <f>IF(VLOOKUP($A80,記②女,2,FALSE)="","",VLOOKUP($A80,記②女,2,FALSE))</f>
        <v/>
      </c>
      <c r="C80" s="375"/>
      <c r="D80" s="25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IF(VLOOKUP($A80,記②女,5,FALSE)="","",VLOOKUP($A80,記②女,5,FALSE))</f>
        <v/>
      </c>
      <c r="H80" s="373" t="str">
        <f>IF(VLOOKUP($A80,記②女,6,FALSE)="","",VLOOKUP($A80,記②女,6,FALSE))</f>
        <v/>
      </c>
      <c r="I80" s="371" t="str">
        <f>IF(VLOOKUP($A80,記②女,7,FALSE)="","",VLOOKUP($A80,記②女,7,FALSE))</f>
        <v/>
      </c>
      <c r="J80" s="373" t="str">
        <f>IF(VLOOKUP($A80,記②女,8,FALSE)="","",VLOOKUP($A80,記②女,8,FALSE))</f>
        <v/>
      </c>
      <c r="K80" s="371" t="str">
        <f>IF(VLOOKUP($A80,記②女,9,FALSE)="","",VLOOKUP($A80,記②女,9,FALSE))</f>
        <v/>
      </c>
      <c r="L80" s="373" t="str">
        <f>IF(VLOOKUP($A80,記②女,10,FALSE)="","",VLOOKUP($A80,記②女,10,FALSE))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>
      <c r="A81" s="345"/>
      <c r="B81" s="336"/>
      <c r="C81" s="375"/>
      <c r="D81" s="24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>
      <c r="A82" s="345">
        <f t="shared" ref="A82" si="26">A80+1</f>
        <v>31</v>
      </c>
      <c r="B82" s="336" t="str">
        <f>IF(VLOOKUP($A82,記②女,2,FALSE)="","",VLOOKUP($A82,記②女,2,FALSE))</f>
        <v/>
      </c>
      <c r="C82" s="375"/>
      <c r="D82" s="25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IF(VLOOKUP($A82,記②女,5,FALSE)="","",VLOOKUP($A82,記②女,5,FALSE))</f>
        <v/>
      </c>
      <c r="H82" s="373" t="str">
        <f>IF(VLOOKUP($A82,記②女,6,FALSE)="","",VLOOKUP($A82,記②女,6,FALSE))</f>
        <v/>
      </c>
      <c r="I82" s="371" t="str">
        <f>IF(VLOOKUP($A82,記②女,7,FALSE)="","",VLOOKUP($A82,記②女,7,FALSE))</f>
        <v/>
      </c>
      <c r="J82" s="373" t="str">
        <f>IF(VLOOKUP($A82,記②女,8,FALSE)="","",VLOOKUP($A82,記②女,8,FALSE))</f>
        <v/>
      </c>
      <c r="K82" s="371" t="str">
        <f>IF(VLOOKUP($A82,記②女,9,FALSE)="","",VLOOKUP($A82,記②女,9,FALSE))</f>
        <v/>
      </c>
      <c r="L82" s="373" t="str">
        <f>IF(VLOOKUP($A82,記②女,10,FALSE)="","",VLOOKUP($A82,記②女,10,FALSE))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>
      <c r="A83" s="345"/>
      <c r="B83" s="336"/>
      <c r="C83" s="375"/>
      <c r="D83" s="24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>
      <c r="A84" s="345">
        <f t="shared" ref="A84" si="27">A82+1</f>
        <v>32</v>
      </c>
      <c r="B84" s="336" t="str">
        <f>IF(VLOOKUP($A84,記②女,2,FALSE)="","",VLOOKUP($A84,記②女,2,FALSE))</f>
        <v/>
      </c>
      <c r="C84" s="375"/>
      <c r="D84" s="25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IF(VLOOKUP($A84,記②女,5,FALSE)="","",VLOOKUP($A84,記②女,5,FALSE))</f>
        <v/>
      </c>
      <c r="H84" s="373" t="str">
        <f>IF(VLOOKUP($A84,記②女,6,FALSE)="","",VLOOKUP($A84,記②女,6,FALSE))</f>
        <v/>
      </c>
      <c r="I84" s="371" t="str">
        <f>IF(VLOOKUP($A84,記②女,7,FALSE)="","",VLOOKUP($A84,記②女,7,FALSE))</f>
        <v/>
      </c>
      <c r="J84" s="373" t="str">
        <f>IF(VLOOKUP($A84,記②女,8,FALSE)="","",VLOOKUP($A84,記②女,8,FALSE))</f>
        <v/>
      </c>
      <c r="K84" s="371" t="str">
        <f>IF(VLOOKUP($A84,記②女,9,FALSE)="","",VLOOKUP($A84,記②女,9,FALSE))</f>
        <v/>
      </c>
      <c r="L84" s="373" t="str">
        <f>IF(VLOOKUP($A84,記②女,10,FALSE)="","",VLOOKUP($A84,記②女,10,FALSE))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>
      <c r="A85" s="345"/>
      <c r="B85" s="336"/>
      <c r="C85" s="375"/>
      <c r="D85" s="24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>
      <c r="A86" s="345">
        <f t="shared" ref="A86" si="28">A84+1</f>
        <v>33</v>
      </c>
      <c r="B86" s="336" t="str">
        <f>IF(VLOOKUP($A86,記②女,2,FALSE)="","",VLOOKUP($A86,記②女,2,FALSE))</f>
        <v/>
      </c>
      <c r="C86" s="375"/>
      <c r="D86" s="25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IF(VLOOKUP($A86,記②女,5,FALSE)="","",VLOOKUP($A86,記②女,5,FALSE))</f>
        <v/>
      </c>
      <c r="H86" s="373" t="str">
        <f>IF(VLOOKUP($A86,記②女,6,FALSE)="","",VLOOKUP($A86,記②女,6,FALSE))</f>
        <v/>
      </c>
      <c r="I86" s="371" t="str">
        <f>IF(VLOOKUP($A86,記②女,7,FALSE)="","",VLOOKUP($A86,記②女,7,FALSE))</f>
        <v/>
      </c>
      <c r="J86" s="373" t="str">
        <f>IF(VLOOKUP($A86,記②女,8,FALSE)="","",VLOOKUP($A86,記②女,8,FALSE))</f>
        <v/>
      </c>
      <c r="K86" s="371" t="str">
        <f>IF(VLOOKUP($A86,記②女,9,FALSE)="","",VLOOKUP($A86,記②女,9,FALSE))</f>
        <v/>
      </c>
      <c r="L86" s="373" t="str">
        <f>IF(VLOOKUP($A86,記②女,10,FALSE)="","",VLOOKUP($A86,記②女,10,FALSE))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>
      <c r="A87" s="345"/>
      <c r="B87" s="336"/>
      <c r="C87" s="375"/>
      <c r="D87" s="24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>
      <c r="A88" s="345">
        <f t="shared" ref="A88" si="29">A86+1</f>
        <v>34</v>
      </c>
      <c r="B88" s="336" t="str">
        <f>IF(VLOOKUP($A88,記②女,2,FALSE)="","",VLOOKUP($A88,記②女,2,FALSE))</f>
        <v/>
      </c>
      <c r="C88" s="375"/>
      <c r="D88" s="25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IF(VLOOKUP($A88,記②女,5,FALSE)="","",VLOOKUP($A88,記②女,5,FALSE))</f>
        <v/>
      </c>
      <c r="H88" s="373" t="str">
        <f>IF(VLOOKUP($A88,記②女,6,FALSE)="","",VLOOKUP($A88,記②女,6,FALSE))</f>
        <v/>
      </c>
      <c r="I88" s="371" t="str">
        <f>IF(VLOOKUP($A88,記②女,7,FALSE)="","",VLOOKUP($A88,記②女,7,FALSE))</f>
        <v/>
      </c>
      <c r="J88" s="373" t="str">
        <f>IF(VLOOKUP($A88,記②女,8,FALSE)="","",VLOOKUP($A88,記②女,8,FALSE))</f>
        <v/>
      </c>
      <c r="K88" s="371" t="str">
        <f>IF(VLOOKUP($A88,記②女,9,FALSE)="","",VLOOKUP($A88,記②女,9,FALSE))</f>
        <v/>
      </c>
      <c r="L88" s="373" t="str">
        <f>IF(VLOOKUP($A88,記②女,10,FALSE)="","",VLOOKUP($A88,記②女,10,FALSE))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>
      <c r="A89" s="345"/>
      <c r="B89" s="336"/>
      <c r="C89" s="375"/>
      <c r="D89" s="24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>
      <c r="A90" s="345">
        <f t="shared" ref="A90" si="30">A88+1</f>
        <v>35</v>
      </c>
      <c r="B90" s="336" t="str">
        <f>IF(VLOOKUP($A90,記②女,2,FALSE)="","",VLOOKUP($A90,記②女,2,FALSE))</f>
        <v/>
      </c>
      <c r="C90" s="375"/>
      <c r="D90" s="25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IF(VLOOKUP($A90,記②女,5,FALSE)="","",VLOOKUP($A90,記②女,5,FALSE))</f>
        <v/>
      </c>
      <c r="H90" s="373" t="str">
        <f>IF(VLOOKUP($A90,記②女,6,FALSE)="","",VLOOKUP($A90,記②女,6,FALSE))</f>
        <v/>
      </c>
      <c r="I90" s="371" t="str">
        <f>IF(VLOOKUP($A90,記②女,7,FALSE)="","",VLOOKUP($A90,記②女,7,FALSE))</f>
        <v/>
      </c>
      <c r="J90" s="373" t="str">
        <f>IF(VLOOKUP($A90,記②女,8,FALSE)="","",VLOOKUP($A90,記②女,8,FALSE))</f>
        <v/>
      </c>
      <c r="K90" s="371" t="str">
        <f>IF(VLOOKUP($A90,記②女,9,FALSE)="","",VLOOKUP($A90,記②女,9,FALSE))</f>
        <v/>
      </c>
      <c r="L90" s="373" t="str">
        <f>IF(VLOOKUP($A90,記②女,10,FALSE)="","",VLOOKUP($A90,記②女,10,FALSE))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>
      <c r="A91" s="345"/>
      <c r="B91" s="336"/>
      <c r="C91" s="375"/>
      <c r="D91" s="24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>
      <c r="A92" s="345">
        <f t="shared" ref="A92" si="31">A90+1</f>
        <v>36</v>
      </c>
      <c r="B92" s="336" t="str">
        <f>IF(VLOOKUP($A92,記②女,2,FALSE)="","",VLOOKUP($A92,記②女,2,FALSE))</f>
        <v/>
      </c>
      <c r="C92" s="375"/>
      <c r="D92" s="25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IF(VLOOKUP($A92,記②女,5,FALSE)="","",VLOOKUP($A92,記②女,5,FALSE))</f>
        <v/>
      </c>
      <c r="H92" s="373" t="str">
        <f>IF(VLOOKUP($A92,記②女,6,FALSE)="","",VLOOKUP($A92,記②女,6,FALSE))</f>
        <v/>
      </c>
      <c r="I92" s="371" t="str">
        <f>IF(VLOOKUP($A92,記②女,7,FALSE)="","",VLOOKUP($A92,記②女,7,FALSE))</f>
        <v/>
      </c>
      <c r="J92" s="373" t="str">
        <f>IF(VLOOKUP($A92,記②女,8,FALSE)="","",VLOOKUP($A92,記②女,8,FALSE))</f>
        <v/>
      </c>
      <c r="K92" s="371" t="str">
        <f>IF(VLOOKUP($A92,記②女,9,FALSE)="","",VLOOKUP($A92,記②女,9,FALSE))</f>
        <v/>
      </c>
      <c r="L92" s="373" t="str">
        <f>IF(VLOOKUP($A92,記②女,10,FALSE)="","",VLOOKUP($A92,記②女,10,FALSE))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>
      <c r="A93" s="345"/>
      <c r="B93" s="336"/>
      <c r="C93" s="375"/>
      <c r="D93" s="24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>
      <c r="A94" s="345">
        <f t="shared" ref="A94" si="32">A92+1</f>
        <v>37</v>
      </c>
      <c r="B94" s="336" t="str">
        <f>IF(VLOOKUP($A94,記②女,2,FALSE)="","",VLOOKUP($A94,記②女,2,FALSE))</f>
        <v/>
      </c>
      <c r="C94" s="375"/>
      <c r="D94" s="25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IF(VLOOKUP($A94,記②女,5,FALSE)="","",VLOOKUP($A94,記②女,5,FALSE))</f>
        <v/>
      </c>
      <c r="H94" s="373" t="str">
        <f>IF(VLOOKUP($A94,記②女,6,FALSE)="","",VLOOKUP($A94,記②女,6,FALSE))</f>
        <v/>
      </c>
      <c r="I94" s="371" t="str">
        <f>IF(VLOOKUP($A94,記②女,7,FALSE)="","",VLOOKUP($A94,記②女,7,FALSE))</f>
        <v/>
      </c>
      <c r="J94" s="373" t="str">
        <f>IF(VLOOKUP($A94,記②女,8,FALSE)="","",VLOOKUP($A94,記②女,8,FALSE))</f>
        <v/>
      </c>
      <c r="K94" s="371" t="str">
        <f>IF(VLOOKUP($A94,記②女,9,FALSE)="","",VLOOKUP($A94,記②女,9,FALSE))</f>
        <v/>
      </c>
      <c r="L94" s="373" t="str">
        <f>IF(VLOOKUP($A94,記②女,10,FALSE)="","",VLOOKUP($A94,記②女,10,FALSE))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>
      <c r="A95" s="345"/>
      <c r="B95" s="336"/>
      <c r="C95" s="375"/>
      <c r="D95" s="24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>
      <c r="A96" s="345">
        <f t="shared" ref="A96" si="33">A94+1</f>
        <v>38</v>
      </c>
      <c r="B96" s="336" t="str">
        <f>IF(VLOOKUP($A96,記②女,2,FALSE)="","",VLOOKUP($A96,記②女,2,FALSE))</f>
        <v/>
      </c>
      <c r="C96" s="375"/>
      <c r="D96" s="25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IF(VLOOKUP($A96,記②女,5,FALSE)="","",VLOOKUP($A96,記②女,5,FALSE))</f>
        <v/>
      </c>
      <c r="H96" s="373" t="str">
        <f>IF(VLOOKUP($A96,記②女,6,FALSE)="","",VLOOKUP($A96,記②女,6,FALSE))</f>
        <v/>
      </c>
      <c r="I96" s="371" t="str">
        <f>IF(VLOOKUP($A96,記②女,7,FALSE)="","",VLOOKUP($A96,記②女,7,FALSE))</f>
        <v/>
      </c>
      <c r="J96" s="373" t="str">
        <f>IF(VLOOKUP($A96,記②女,8,FALSE)="","",VLOOKUP($A96,記②女,8,FALSE))</f>
        <v/>
      </c>
      <c r="K96" s="371" t="str">
        <f>IF(VLOOKUP($A96,記②女,9,FALSE)="","",VLOOKUP($A96,記②女,9,FALSE))</f>
        <v/>
      </c>
      <c r="L96" s="373" t="str">
        <f>IF(VLOOKUP($A96,記②女,10,FALSE)="","",VLOOKUP($A96,記②女,10,FALSE))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>
      <c r="A97" s="345"/>
      <c r="B97" s="336"/>
      <c r="C97" s="375"/>
      <c r="D97" s="24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>
      <c r="A98" s="345">
        <f t="shared" ref="A98" si="34">A96+1</f>
        <v>39</v>
      </c>
      <c r="B98" s="336" t="str">
        <f>IF(VLOOKUP($A98,記②女,2,FALSE)="","",VLOOKUP($A98,記②女,2,FALSE))</f>
        <v/>
      </c>
      <c r="C98" s="375"/>
      <c r="D98" s="25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IF(VLOOKUP($A98,記②女,5,FALSE)="","",VLOOKUP($A98,記②女,5,FALSE))</f>
        <v/>
      </c>
      <c r="H98" s="373" t="str">
        <f>IF(VLOOKUP($A98,記②女,6,FALSE)="","",VLOOKUP($A98,記②女,6,FALSE))</f>
        <v/>
      </c>
      <c r="I98" s="371" t="str">
        <f>IF(VLOOKUP($A98,記②女,7,FALSE)="","",VLOOKUP($A98,記②女,7,FALSE))</f>
        <v/>
      </c>
      <c r="J98" s="373" t="str">
        <f>IF(VLOOKUP($A98,記②女,8,FALSE)="","",VLOOKUP($A98,記②女,8,FALSE))</f>
        <v/>
      </c>
      <c r="K98" s="371" t="str">
        <f>IF(VLOOKUP($A98,記②女,9,FALSE)="","",VLOOKUP($A98,記②女,9,FALSE))</f>
        <v/>
      </c>
      <c r="L98" s="373" t="str">
        <f>IF(VLOOKUP($A98,記②女,10,FALSE)="","",VLOOKUP($A98,記②女,10,FALSE))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>
      <c r="A99" s="345"/>
      <c r="B99" s="336"/>
      <c r="C99" s="375"/>
      <c r="D99" s="24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>
      <c r="A100" s="345">
        <f t="shared" ref="A100" si="35">A98+1</f>
        <v>40</v>
      </c>
      <c r="B100" s="324" t="str">
        <f>IF(VLOOKUP($A100,記②女,2,FALSE)="","",VLOOKUP($A100,記②女,2,FALSE))</f>
        <v/>
      </c>
      <c r="C100" s="378"/>
      <c r="D100" s="25" t="str">
        <f>IF($B100="","",IF(VLOOKUP($B100,名簿,3,FALSE)="","",VLOOKUP($B100,名簿,3,FALSE)))</f>
        <v/>
      </c>
      <c r="E100" s="378" t="str">
        <f>IF($B100="","",IF(VLOOKUP($B100,名簿,4,FALSE)="","",VLOOKUP($B100,名簿,4,FALSE)))</f>
        <v/>
      </c>
      <c r="F100" s="378" t="str">
        <f>IF($B100="","",IF(VLOOKUP($B100,名簿,5,FALSE)="","",VLOOKUP($B100,名簿,5,FALSE)))</f>
        <v/>
      </c>
      <c r="G100" s="380" t="str">
        <f>IF(VLOOKUP($A100,記②女,5,FALSE)="","",VLOOKUP($A100,記②女,5,FALSE))</f>
        <v/>
      </c>
      <c r="H100" s="373" t="str">
        <f>IF(VLOOKUP($A100,記②女,6,FALSE)="","",VLOOKUP($A100,記②女,6,FALSE))</f>
        <v/>
      </c>
      <c r="I100" s="380" t="str">
        <f>IF(VLOOKUP($A100,記②女,7,FALSE)="","",VLOOKUP($A100,記②女,7,FALSE))</f>
        <v/>
      </c>
      <c r="J100" s="373" t="str">
        <f>IF(VLOOKUP($A100,記②女,8,FALSE)="","",VLOOKUP($A100,記②女,8,FALSE))</f>
        <v/>
      </c>
      <c r="K100" s="380" t="str">
        <f>IF(VLOOKUP($A100,記②女,9,FALSE)="","",VLOOKUP($A100,記②女,9,FALSE))</f>
        <v/>
      </c>
      <c r="L100" s="373" t="str">
        <f>IF(VLOOKUP($A100,記②女,10,FALSE)="","",VLOOKUP($A100,記②女,10,FALSE))</f>
        <v/>
      </c>
      <c r="M100" s="378" t="str">
        <f>IF($B100="","",IF(VLOOKUP($B100,名簿,7,FALSE)="","",VLOOKUP($B100,名簿,7,FALSE)))</f>
        <v/>
      </c>
      <c r="N100" s="382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79"/>
      <c r="D101" s="26" t="str">
        <f>IF($B100="","",VLOOKUP($B100,名簿,2,FALSE))</f>
        <v/>
      </c>
      <c r="E101" s="379"/>
      <c r="F101" s="379"/>
      <c r="G101" s="381"/>
      <c r="H101" s="384"/>
      <c r="I101" s="381"/>
      <c r="J101" s="384"/>
      <c r="K101" s="381"/>
      <c r="L101" s="384"/>
      <c r="M101" s="379"/>
      <c r="N101" s="383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IF(SUM(記②入力!$F$4,記②入力!$Q$4)=0,"",SUM(記②入力!$F$4,記②入力!$Q$4))</f>
        <v/>
      </c>
      <c r="I103" s="339" t="str">
        <f>IF(H103="","",H103*名簿!$L$7)</f>
        <v/>
      </c>
      <c r="J103" s="341" t="s">
        <v>14</v>
      </c>
      <c r="K103" s="337" t="str">
        <f>IF(SUM(記②入力!$G$4,記②入力!$R$4)=0,"",SUM(記②入力!$G$4,記②入力!$R$4))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記②入力!$A$1</f>
        <v>第２回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IF(VLOOKUP($A115,記②女,2,FALSE)="","",VLOOKUP($A115,記②女,2,FALSE))</f>
        <v/>
      </c>
      <c r="C115" s="374"/>
      <c r="D115" s="23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IF(VLOOKUP($A115,記②女,5,FALSE)="","",VLOOKUP($A115,記②女,5,FALSE))</f>
        <v/>
      </c>
      <c r="H115" s="372" t="str">
        <f>IF(VLOOKUP($A115,記②女,6,FALSE)="","",VLOOKUP($A115,記②女,6,FALSE))</f>
        <v/>
      </c>
      <c r="I115" s="370" t="str">
        <f>IF(VLOOKUP($A115,記②女,7,FALSE)="","",VLOOKUP($A115,記②女,7,FALSE))</f>
        <v/>
      </c>
      <c r="J115" s="372" t="str">
        <f>IF(VLOOKUP($A115,記②女,8,FALSE)="","",VLOOKUP($A115,記②女,8,FALSE))</f>
        <v/>
      </c>
      <c r="K115" s="370" t="str">
        <f>IF(VLOOKUP($A115,記②女,9,FALSE)="","",VLOOKUP($A115,記②女,9,FALSE))</f>
        <v/>
      </c>
      <c r="L115" s="372" t="str">
        <f>IF(VLOOKUP($A115,記②女,10,FALSE)="","",VLOOKUP($A115,記②女,10,FALSE))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75"/>
      <c r="D116" s="24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>
      <c r="A117" s="345">
        <f>A115+1</f>
        <v>42</v>
      </c>
      <c r="B117" s="336" t="str">
        <f>IF(VLOOKUP($A117,記②女,2,FALSE)="","",VLOOKUP($A117,記②女,2,FALSE))</f>
        <v/>
      </c>
      <c r="C117" s="375"/>
      <c r="D117" s="25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IF(VLOOKUP($A117,記②女,5,FALSE)="","",VLOOKUP($A117,記②女,5,FALSE))</f>
        <v/>
      </c>
      <c r="H117" s="373" t="str">
        <f>IF(VLOOKUP($A117,記②女,6,FALSE)="","",VLOOKUP($A117,記②女,6,FALSE))</f>
        <v/>
      </c>
      <c r="I117" s="371" t="str">
        <f>IF(VLOOKUP($A117,記②女,7,FALSE)="","",VLOOKUP($A117,記②女,7,FALSE))</f>
        <v/>
      </c>
      <c r="J117" s="373" t="str">
        <f>IF(VLOOKUP($A117,記②女,8,FALSE)="","",VLOOKUP($A117,記②女,8,FALSE))</f>
        <v/>
      </c>
      <c r="K117" s="371" t="str">
        <f>IF(VLOOKUP($A117,記②女,9,FALSE)="","",VLOOKUP($A117,記②女,9,FALSE))</f>
        <v/>
      </c>
      <c r="L117" s="373" t="str">
        <f>IF(VLOOKUP($A117,記②女,10,FALSE)="","",VLOOKUP($A117,記②女,10,FALSE))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75"/>
      <c r="D118" s="24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>
      <c r="A119" s="345">
        <f t="shared" ref="A119" si="36">A117+1</f>
        <v>43</v>
      </c>
      <c r="B119" s="336" t="str">
        <f>IF(VLOOKUP($A119,記②女,2,FALSE)="","",VLOOKUP($A119,記②女,2,FALSE))</f>
        <v/>
      </c>
      <c r="C119" s="375"/>
      <c r="D119" s="25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IF(VLOOKUP($A119,記②女,5,FALSE)="","",VLOOKUP($A119,記②女,5,FALSE))</f>
        <v/>
      </c>
      <c r="H119" s="373" t="str">
        <f>IF(VLOOKUP($A119,記②女,6,FALSE)="","",VLOOKUP($A119,記②女,6,FALSE))</f>
        <v/>
      </c>
      <c r="I119" s="371" t="str">
        <f>IF(VLOOKUP($A119,記②女,7,FALSE)="","",VLOOKUP($A119,記②女,7,FALSE))</f>
        <v/>
      </c>
      <c r="J119" s="373" t="str">
        <f>IF(VLOOKUP($A119,記②女,8,FALSE)="","",VLOOKUP($A119,記②女,8,FALSE))</f>
        <v/>
      </c>
      <c r="K119" s="371" t="str">
        <f>IF(VLOOKUP($A119,記②女,9,FALSE)="","",VLOOKUP($A119,記②女,9,FALSE))</f>
        <v/>
      </c>
      <c r="L119" s="373" t="str">
        <f>IF(VLOOKUP($A119,記②女,10,FALSE)="","",VLOOKUP($A119,記②女,10,FALSE))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75"/>
      <c r="D120" s="24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>
      <c r="A121" s="345">
        <f t="shared" ref="A121" si="37">A119+1</f>
        <v>44</v>
      </c>
      <c r="B121" s="336" t="str">
        <f>IF(VLOOKUP($A121,記②女,2,FALSE)="","",VLOOKUP($A121,記②女,2,FALSE))</f>
        <v/>
      </c>
      <c r="C121" s="375"/>
      <c r="D121" s="25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IF(VLOOKUP($A121,記②女,5,FALSE)="","",VLOOKUP($A121,記②女,5,FALSE))</f>
        <v/>
      </c>
      <c r="H121" s="373" t="str">
        <f>IF(VLOOKUP($A121,記②女,6,FALSE)="","",VLOOKUP($A121,記②女,6,FALSE))</f>
        <v/>
      </c>
      <c r="I121" s="371" t="str">
        <f>IF(VLOOKUP($A121,記②女,7,FALSE)="","",VLOOKUP($A121,記②女,7,FALSE))</f>
        <v/>
      </c>
      <c r="J121" s="373" t="str">
        <f>IF(VLOOKUP($A121,記②女,8,FALSE)="","",VLOOKUP($A121,記②女,8,FALSE))</f>
        <v/>
      </c>
      <c r="K121" s="371" t="str">
        <f>IF(VLOOKUP($A121,記②女,9,FALSE)="","",VLOOKUP($A121,記②女,9,FALSE))</f>
        <v/>
      </c>
      <c r="L121" s="373" t="str">
        <f>IF(VLOOKUP($A121,記②女,10,FALSE)="","",VLOOKUP($A121,記②女,10,FALSE))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75"/>
      <c r="D122" s="24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>
      <c r="A123" s="345">
        <f t="shared" ref="A123" si="38">A121+1</f>
        <v>45</v>
      </c>
      <c r="B123" s="336" t="str">
        <f>IF(VLOOKUP($A123,記②女,2,FALSE)="","",VLOOKUP($A123,記②女,2,FALSE))</f>
        <v/>
      </c>
      <c r="C123" s="375"/>
      <c r="D123" s="25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IF(VLOOKUP($A123,記②女,5,FALSE)="","",VLOOKUP($A123,記②女,5,FALSE))</f>
        <v/>
      </c>
      <c r="H123" s="373" t="str">
        <f>IF(VLOOKUP($A123,記②女,6,FALSE)="","",VLOOKUP($A123,記②女,6,FALSE))</f>
        <v/>
      </c>
      <c r="I123" s="371" t="str">
        <f>IF(VLOOKUP($A123,記②女,7,FALSE)="","",VLOOKUP($A123,記②女,7,FALSE))</f>
        <v/>
      </c>
      <c r="J123" s="373" t="str">
        <f>IF(VLOOKUP($A123,記②女,8,FALSE)="","",VLOOKUP($A123,記②女,8,FALSE))</f>
        <v/>
      </c>
      <c r="K123" s="371" t="str">
        <f>IF(VLOOKUP($A123,記②女,9,FALSE)="","",VLOOKUP($A123,記②女,9,FALSE))</f>
        <v/>
      </c>
      <c r="L123" s="373" t="str">
        <f>IF(VLOOKUP($A123,記②女,10,FALSE)="","",VLOOKUP($A123,記②女,10,FALSE))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75"/>
      <c r="D124" s="24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>
      <c r="A125" s="345">
        <f t="shared" ref="A125" si="39">A123+1</f>
        <v>46</v>
      </c>
      <c r="B125" s="336" t="str">
        <f>IF(VLOOKUP($A125,記②女,2,FALSE)="","",VLOOKUP($A125,記②女,2,FALSE))</f>
        <v/>
      </c>
      <c r="C125" s="375"/>
      <c r="D125" s="25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IF(VLOOKUP($A125,記②女,5,FALSE)="","",VLOOKUP($A125,記②女,5,FALSE))</f>
        <v/>
      </c>
      <c r="H125" s="373" t="str">
        <f>IF(VLOOKUP($A125,記②女,6,FALSE)="","",VLOOKUP($A125,記②女,6,FALSE))</f>
        <v/>
      </c>
      <c r="I125" s="371" t="str">
        <f>IF(VLOOKUP($A125,記②女,7,FALSE)="","",VLOOKUP($A125,記②女,7,FALSE))</f>
        <v/>
      </c>
      <c r="J125" s="373" t="str">
        <f>IF(VLOOKUP($A125,記②女,8,FALSE)="","",VLOOKUP($A125,記②女,8,FALSE))</f>
        <v/>
      </c>
      <c r="K125" s="371" t="str">
        <f>IF(VLOOKUP($A125,記②女,9,FALSE)="","",VLOOKUP($A125,記②女,9,FALSE))</f>
        <v/>
      </c>
      <c r="L125" s="373" t="str">
        <f>IF(VLOOKUP($A125,記②女,10,FALSE)="","",VLOOKUP($A125,記②女,10,FALSE))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75"/>
      <c r="D126" s="24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>
      <c r="A127" s="345">
        <f t="shared" ref="A127" si="40">A125+1</f>
        <v>47</v>
      </c>
      <c r="B127" s="336" t="str">
        <f>IF(VLOOKUP($A127,記②女,2,FALSE)="","",VLOOKUP($A127,記②女,2,FALSE))</f>
        <v/>
      </c>
      <c r="C127" s="375"/>
      <c r="D127" s="25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IF(VLOOKUP($A127,記②女,5,FALSE)="","",VLOOKUP($A127,記②女,5,FALSE))</f>
        <v/>
      </c>
      <c r="H127" s="373" t="str">
        <f>IF(VLOOKUP($A127,記②女,6,FALSE)="","",VLOOKUP($A127,記②女,6,FALSE))</f>
        <v/>
      </c>
      <c r="I127" s="371" t="str">
        <f>IF(VLOOKUP($A127,記②女,7,FALSE)="","",VLOOKUP($A127,記②女,7,FALSE))</f>
        <v/>
      </c>
      <c r="J127" s="373" t="str">
        <f>IF(VLOOKUP($A127,記②女,8,FALSE)="","",VLOOKUP($A127,記②女,8,FALSE))</f>
        <v/>
      </c>
      <c r="K127" s="371" t="str">
        <f>IF(VLOOKUP($A127,記②女,9,FALSE)="","",VLOOKUP($A127,記②女,9,FALSE))</f>
        <v/>
      </c>
      <c r="L127" s="373" t="str">
        <f>IF(VLOOKUP($A127,記②女,10,FALSE)="","",VLOOKUP($A127,記②女,10,FALSE))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75"/>
      <c r="D128" s="24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>
      <c r="A129" s="345">
        <f t="shared" ref="A129" si="41">A127+1</f>
        <v>48</v>
      </c>
      <c r="B129" s="336" t="str">
        <f>IF(VLOOKUP($A129,記②女,2,FALSE)="","",VLOOKUP($A129,記②女,2,FALSE))</f>
        <v/>
      </c>
      <c r="C129" s="375"/>
      <c r="D129" s="25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IF(VLOOKUP($A129,記②女,5,FALSE)="","",VLOOKUP($A129,記②女,5,FALSE))</f>
        <v/>
      </c>
      <c r="H129" s="373" t="str">
        <f>IF(VLOOKUP($A129,記②女,6,FALSE)="","",VLOOKUP($A129,記②女,6,FALSE))</f>
        <v/>
      </c>
      <c r="I129" s="371" t="str">
        <f>IF(VLOOKUP($A129,記②女,7,FALSE)="","",VLOOKUP($A129,記②女,7,FALSE))</f>
        <v/>
      </c>
      <c r="J129" s="373" t="str">
        <f>IF(VLOOKUP($A129,記②女,8,FALSE)="","",VLOOKUP($A129,記②女,8,FALSE))</f>
        <v/>
      </c>
      <c r="K129" s="371" t="str">
        <f>IF(VLOOKUP($A129,記②女,9,FALSE)="","",VLOOKUP($A129,記②女,9,FALSE))</f>
        <v/>
      </c>
      <c r="L129" s="373" t="str">
        <f>IF(VLOOKUP($A129,記②女,10,FALSE)="","",VLOOKUP($A129,記②女,10,FALSE))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75"/>
      <c r="D130" s="24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>
      <c r="A131" s="345">
        <f t="shared" ref="A131" si="42">A129+1</f>
        <v>49</v>
      </c>
      <c r="B131" s="336" t="str">
        <f>IF(VLOOKUP($A131,記②女,2,FALSE)="","",VLOOKUP($A131,記②女,2,FALSE))</f>
        <v/>
      </c>
      <c r="C131" s="375"/>
      <c r="D131" s="25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IF(VLOOKUP($A131,記②女,5,FALSE)="","",VLOOKUP($A131,記②女,5,FALSE))</f>
        <v/>
      </c>
      <c r="H131" s="373" t="str">
        <f>IF(VLOOKUP($A131,記②女,6,FALSE)="","",VLOOKUP($A131,記②女,6,FALSE))</f>
        <v/>
      </c>
      <c r="I131" s="371" t="str">
        <f>IF(VLOOKUP($A131,記②女,7,FALSE)="","",VLOOKUP($A131,記②女,7,FALSE))</f>
        <v/>
      </c>
      <c r="J131" s="373" t="str">
        <f>IF(VLOOKUP($A131,記②女,8,FALSE)="","",VLOOKUP($A131,記②女,8,FALSE))</f>
        <v/>
      </c>
      <c r="K131" s="371" t="str">
        <f>IF(VLOOKUP($A131,記②女,9,FALSE)="","",VLOOKUP($A131,記②女,9,FALSE))</f>
        <v/>
      </c>
      <c r="L131" s="373" t="str">
        <f>IF(VLOOKUP($A131,記②女,10,FALSE)="","",VLOOKUP($A131,記②女,10,FALSE))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75"/>
      <c r="D132" s="24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>
      <c r="A133" s="345">
        <f t="shared" ref="A133" si="43">A131+1</f>
        <v>50</v>
      </c>
      <c r="B133" s="336" t="str">
        <f>IF(VLOOKUP($A133,記②女,2,FALSE)="","",VLOOKUP($A133,記②女,2,FALSE))</f>
        <v/>
      </c>
      <c r="C133" s="375"/>
      <c r="D133" s="25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IF(VLOOKUP($A133,記②女,5,FALSE)="","",VLOOKUP($A133,記②女,5,FALSE))</f>
        <v/>
      </c>
      <c r="H133" s="373" t="str">
        <f>IF(VLOOKUP($A133,記②女,6,FALSE)="","",VLOOKUP($A133,記②女,6,FALSE))</f>
        <v/>
      </c>
      <c r="I133" s="371" t="str">
        <f>IF(VLOOKUP($A133,記②女,7,FALSE)="","",VLOOKUP($A133,記②女,7,FALSE))</f>
        <v/>
      </c>
      <c r="J133" s="373" t="str">
        <f>IF(VLOOKUP($A133,記②女,8,FALSE)="","",VLOOKUP($A133,記②女,8,FALSE))</f>
        <v/>
      </c>
      <c r="K133" s="371" t="str">
        <f>IF(VLOOKUP($A133,記②女,9,FALSE)="","",VLOOKUP($A133,記②女,9,FALSE))</f>
        <v/>
      </c>
      <c r="L133" s="373" t="str">
        <f>IF(VLOOKUP($A133,記②女,10,FALSE)="","",VLOOKUP($A133,記②女,10,FALSE))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75"/>
      <c r="D134" s="24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>
      <c r="A135" s="345">
        <f t="shared" ref="A135" si="44">A133+1</f>
        <v>51</v>
      </c>
      <c r="B135" s="336" t="str">
        <f>IF(VLOOKUP($A135,記②女,2,FALSE)="","",VLOOKUP($A135,記②女,2,FALSE))</f>
        <v/>
      </c>
      <c r="C135" s="375"/>
      <c r="D135" s="25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IF(VLOOKUP($A135,記②女,5,FALSE)="","",VLOOKUP($A135,記②女,5,FALSE))</f>
        <v/>
      </c>
      <c r="H135" s="373" t="str">
        <f>IF(VLOOKUP($A135,記②女,6,FALSE)="","",VLOOKUP($A135,記②女,6,FALSE))</f>
        <v/>
      </c>
      <c r="I135" s="371" t="str">
        <f>IF(VLOOKUP($A135,記②女,7,FALSE)="","",VLOOKUP($A135,記②女,7,FALSE))</f>
        <v/>
      </c>
      <c r="J135" s="373" t="str">
        <f>IF(VLOOKUP($A135,記②女,8,FALSE)="","",VLOOKUP($A135,記②女,8,FALSE))</f>
        <v/>
      </c>
      <c r="K135" s="371" t="str">
        <f>IF(VLOOKUP($A135,記②女,9,FALSE)="","",VLOOKUP($A135,記②女,9,FALSE))</f>
        <v/>
      </c>
      <c r="L135" s="373" t="str">
        <f>IF(VLOOKUP($A135,記②女,10,FALSE)="","",VLOOKUP($A135,記②女,10,FALSE))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75"/>
      <c r="D136" s="24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>
      <c r="A137" s="345">
        <f t="shared" ref="A137" si="45">A135+1</f>
        <v>52</v>
      </c>
      <c r="B137" s="336" t="str">
        <f>IF(VLOOKUP($A137,記②女,2,FALSE)="","",VLOOKUP($A137,記②女,2,FALSE))</f>
        <v/>
      </c>
      <c r="C137" s="375"/>
      <c r="D137" s="25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IF(VLOOKUP($A137,記②女,5,FALSE)="","",VLOOKUP($A137,記②女,5,FALSE))</f>
        <v/>
      </c>
      <c r="H137" s="373" t="str">
        <f>IF(VLOOKUP($A137,記②女,6,FALSE)="","",VLOOKUP($A137,記②女,6,FALSE))</f>
        <v/>
      </c>
      <c r="I137" s="371" t="str">
        <f>IF(VLOOKUP($A137,記②女,7,FALSE)="","",VLOOKUP($A137,記②女,7,FALSE))</f>
        <v/>
      </c>
      <c r="J137" s="373" t="str">
        <f>IF(VLOOKUP($A137,記②女,8,FALSE)="","",VLOOKUP($A137,記②女,8,FALSE))</f>
        <v/>
      </c>
      <c r="K137" s="371" t="str">
        <f>IF(VLOOKUP($A137,記②女,9,FALSE)="","",VLOOKUP($A137,記②女,9,FALSE))</f>
        <v/>
      </c>
      <c r="L137" s="373" t="str">
        <f>IF(VLOOKUP($A137,記②女,10,FALSE)="","",VLOOKUP($A137,記②女,10,FALSE))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75"/>
      <c r="D138" s="24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>
      <c r="A139" s="345">
        <f t="shared" ref="A139" si="46">A137+1</f>
        <v>53</v>
      </c>
      <c r="B139" s="336" t="str">
        <f>IF(VLOOKUP($A139,記②女,2,FALSE)="","",VLOOKUP($A139,記②女,2,FALSE))</f>
        <v/>
      </c>
      <c r="C139" s="375"/>
      <c r="D139" s="25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IF(VLOOKUP($A139,記②女,5,FALSE)="","",VLOOKUP($A139,記②女,5,FALSE))</f>
        <v/>
      </c>
      <c r="H139" s="373" t="str">
        <f>IF(VLOOKUP($A139,記②女,6,FALSE)="","",VLOOKUP($A139,記②女,6,FALSE))</f>
        <v/>
      </c>
      <c r="I139" s="371" t="str">
        <f>IF(VLOOKUP($A139,記②女,7,FALSE)="","",VLOOKUP($A139,記②女,7,FALSE))</f>
        <v/>
      </c>
      <c r="J139" s="373" t="str">
        <f>IF(VLOOKUP($A139,記②女,8,FALSE)="","",VLOOKUP($A139,記②女,8,FALSE))</f>
        <v/>
      </c>
      <c r="K139" s="371" t="str">
        <f>IF(VLOOKUP($A139,記②女,9,FALSE)="","",VLOOKUP($A139,記②女,9,FALSE))</f>
        <v/>
      </c>
      <c r="L139" s="373" t="str">
        <f>IF(VLOOKUP($A139,記②女,10,FALSE)="","",VLOOKUP($A139,記②女,10,FALSE))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75"/>
      <c r="D140" s="24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>
      <c r="A141" s="345">
        <f t="shared" ref="A141" si="47">A139+1</f>
        <v>54</v>
      </c>
      <c r="B141" s="336" t="str">
        <f>IF(VLOOKUP($A141,記②女,2,FALSE)="","",VLOOKUP($A141,記②女,2,FALSE))</f>
        <v/>
      </c>
      <c r="C141" s="375"/>
      <c r="D141" s="25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IF(VLOOKUP($A141,記②女,5,FALSE)="","",VLOOKUP($A141,記②女,5,FALSE))</f>
        <v/>
      </c>
      <c r="H141" s="373" t="str">
        <f>IF(VLOOKUP($A141,記②女,6,FALSE)="","",VLOOKUP($A141,記②女,6,FALSE))</f>
        <v/>
      </c>
      <c r="I141" s="371" t="str">
        <f>IF(VLOOKUP($A141,記②女,7,FALSE)="","",VLOOKUP($A141,記②女,7,FALSE))</f>
        <v/>
      </c>
      <c r="J141" s="373" t="str">
        <f>IF(VLOOKUP($A141,記②女,8,FALSE)="","",VLOOKUP($A141,記②女,8,FALSE))</f>
        <v/>
      </c>
      <c r="K141" s="371" t="str">
        <f>IF(VLOOKUP($A141,記②女,9,FALSE)="","",VLOOKUP($A141,記②女,9,FALSE))</f>
        <v/>
      </c>
      <c r="L141" s="373" t="str">
        <f>IF(VLOOKUP($A141,記②女,10,FALSE)="","",VLOOKUP($A141,記②女,10,FALSE))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75"/>
      <c r="D142" s="24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>
      <c r="A143" s="345">
        <f t="shared" ref="A143" si="48">A141+1</f>
        <v>55</v>
      </c>
      <c r="B143" s="336" t="str">
        <f>IF(VLOOKUP($A143,記②女,2,FALSE)="","",VLOOKUP($A143,記②女,2,FALSE))</f>
        <v/>
      </c>
      <c r="C143" s="375"/>
      <c r="D143" s="25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IF(VLOOKUP($A143,記②女,5,FALSE)="","",VLOOKUP($A143,記②女,5,FALSE))</f>
        <v/>
      </c>
      <c r="H143" s="373" t="str">
        <f>IF(VLOOKUP($A143,記②女,6,FALSE)="","",VLOOKUP($A143,記②女,6,FALSE))</f>
        <v/>
      </c>
      <c r="I143" s="371" t="str">
        <f>IF(VLOOKUP($A143,記②女,7,FALSE)="","",VLOOKUP($A143,記②女,7,FALSE))</f>
        <v/>
      </c>
      <c r="J143" s="373" t="str">
        <f>IF(VLOOKUP($A143,記②女,8,FALSE)="","",VLOOKUP($A143,記②女,8,FALSE))</f>
        <v/>
      </c>
      <c r="K143" s="371" t="str">
        <f>IF(VLOOKUP($A143,記②女,9,FALSE)="","",VLOOKUP($A143,記②女,9,FALSE))</f>
        <v/>
      </c>
      <c r="L143" s="373" t="str">
        <f>IF(VLOOKUP($A143,記②女,10,FALSE)="","",VLOOKUP($A143,記②女,10,FALSE))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75"/>
      <c r="D144" s="24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>
      <c r="A145" s="345">
        <f t="shared" ref="A145" si="49">A143+1</f>
        <v>56</v>
      </c>
      <c r="B145" s="336" t="str">
        <f>IF(VLOOKUP($A145,記②女,2,FALSE)="","",VLOOKUP($A145,記②女,2,FALSE))</f>
        <v/>
      </c>
      <c r="C145" s="375"/>
      <c r="D145" s="25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IF(VLOOKUP($A145,記②女,5,FALSE)="","",VLOOKUP($A145,記②女,5,FALSE))</f>
        <v/>
      </c>
      <c r="H145" s="373" t="str">
        <f>IF(VLOOKUP($A145,記②女,6,FALSE)="","",VLOOKUP($A145,記②女,6,FALSE))</f>
        <v/>
      </c>
      <c r="I145" s="371" t="str">
        <f>IF(VLOOKUP($A145,記②女,7,FALSE)="","",VLOOKUP($A145,記②女,7,FALSE))</f>
        <v/>
      </c>
      <c r="J145" s="373" t="str">
        <f>IF(VLOOKUP($A145,記②女,8,FALSE)="","",VLOOKUP($A145,記②女,8,FALSE))</f>
        <v/>
      </c>
      <c r="K145" s="371" t="str">
        <f>IF(VLOOKUP($A145,記②女,9,FALSE)="","",VLOOKUP($A145,記②女,9,FALSE))</f>
        <v/>
      </c>
      <c r="L145" s="373" t="str">
        <f>IF(VLOOKUP($A145,記②女,10,FALSE)="","",VLOOKUP($A145,記②女,10,FALSE))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75"/>
      <c r="D146" s="24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>
      <c r="A147" s="345">
        <f t="shared" ref="A147" si="50">A145+1</f>
        <v>57</v>
      </c>
      <c r="B147" s="336" t="str">
        <f>IF(VLOOKUP($A147,記②女,2,FALSE)="","",VLOOKUP($A147,記②女,2,FALSE))</f>
        <v/>
      </c>
      <c r="C147" s="375"/>
      <c r="D147" s="25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IF(VLOOKUP($A147,記②女,5,FALSE)="","",VLOOKUP($A147,記②女,5,FALSE))</f>
        <v/>
      </c>
      <c r="H147" s="373" t="str">
        <f>IF(VLOOKUP($A147,記②女,6,FALSE)="","",VLOOKUP($A147,記②女,6,FALSE))</f>
        <v/>
      </c>
      <c r="I147" s="371" t="str">
        <f>IF(VLOOKUP($A147,記②女,7,FALSE)="","",VLOOKUP($A147,記②女,7,FALSE))</f>
        <v/>
      </c>
      <c r="J147" s="373" t="str">
        <f>IF(VLOOKUP($A147,記②女,8,FALSE)="","",VLOOKUP($A147,記②女,8,FALSE))</f>
        <v/>
      </c>
      <c r="K147" s="371" t="str">
        <f>IF(VLOOKUP($A147,記②女,9,FALSE)="","",VLOOKUP($A147,記②女,9,FALSE))</f>
        <v/>
      </c>
      <c r="L147" s="373" t="str">
        <f>IF(VLOOKUP($A147,記②女,10,FALSE)="","",VLOOKUP($A147,記②女,10,FALSE))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75"/>
      <c r="D148" s="24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>
      <c r="A149" s="345">
        <f t="shared" ref="A149" si="51">A147+1</f>
        <v>58</v>
      </c>
      <c r="B149" s="336" t="str">
        <f>IF(VLOOKUP($A149,記②女,2,FALSE)="","",VLOOKUP($A149,記②女,2,FALSE))</f>
        <v/>
      </c>
      <c r="C149" s="375"/>
      <c r="D149" s="25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IF(VLOOKUP($A149,記②女,5,FALSE)="","",VLOOKUP($A149,記②女,5,FALSE))</f>
        <v/>
      </c>
      <c r="H149" s="373" t="str">
        <f>IF(VLOOKUP($A149,記②女,6,FALSE)="","",VLOOKUP($A149,記②女,6,FALSE))</f>
        <v/>
      </c>
      <c r="I149" s="371" t="str">
        <f>IF(VLOOKUP($A149,記②女,7,FALSE)="","",VLOOKUP($A149,記②女,7,FALSE))</f>
        <v/>
      </c>
      <c r="J149" s="373" t="str">
        <f>IF(VLOOKUP($A149,記②女,8,FALSE)="","",VLOOKUP($A149,記②女,8,FALSE))</f>
        <v/>
      </c>
      <c r="K149" s="371" t="str">
        <f>IF(VLOOKUP($A149,記②女,9,FALSE)="","",VLOOKUP($A149,記②女,9,FALSE))</f>
        <v/>
      </c>
      <c r="L149" s="373" t="str">
        <f>IF(VLOOKUP($A149,記②女,10,FALSE)="","",VLOOKUP($A149,記②女,10,FALSE))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75"/>
      <c r="D150" s="24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>
      <c r="A151" s="345">
        <f t="shared" ref="A151" si="52">A149+1</f>
        <v>59</v>
      </c>
      <c r="B151" s="336" t="str">
        <f>IF(VLOOKUP($A151,記②女,2,FALSE)="","",VLOOKUP($A151,記②女,2,FALSE))</f>
        <v/>
      </c>
      <c r="C151" s="375"/>
      <c r="D151" s="25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IF(VLOOKUP($A151,記②女,5,FALSE)="","",VLOOKUP($A151,記②女,5,FALSE))</f>
        <v/>
      </c>
      <c r="H151" s="373" t="str">
        <f>IF(VLOOKUP($A151,記②女,6,FALSE)="","",VLOOKUP($A151,記②女,6,FALSE))</f>
        <v/>
      </c>
      <c r="I151" s="371" t="str">
        <f>IF(VLOOKUP($A151,記②女,7,FALSE)="","",VLOOKUP($A151,記②女,7,FALSE))</f>
        <v/>
      </c>
      <c r="J151" s="373" t="str">
        <f>IF(VLOOKUP($A151,記②女,8,FALSE)="","",VLOOKUP($A151,記②女,8,FALSE))</f>
        <v/>
      </c>
      <c r="K151" s="371" t="str">
        <f>IF(VLOOKUP($A151,記②女,9,FALSE)="","",VLOOKUP($A151,記②女,9,FALSE))</f>
        <v/>
      </c>
      <c r="L151" s="373" t="str">
        <f>IF(VLOOKUP($A151,記②女,10,FALSE)="","",VLOOKUP($A151,記②女,10,FALSE))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75"/>
      <c r="D152" s="24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>
      <c r="A153" s="345">
        <f t="shared" ref="A153" si="53">A151+1</f>
        <v>60</v>
      </c>
      <c r="B153" s="324" t="str">
        <f>IF(VLOOKUP($A153,記②女,2,FALSE)="","",VLOOKUP($A153,記②女,2,FALSE))</f>
        <v/>
      </c>
      <c r="C153" s="378"/>
      <c r="D153" s="25" t="str">
        <f>IF($B153="","",IF(VLOOKUP($B153,名簿,3,FALSE)="","",VLOOKUP($B153,名簿,3,FALSE)))</f>
        <v/>
      </c>
      <c r="E153" s="378" t="str">
        <f>IF($B153="","",IF(VLOOKUP($B153,名簿,4,FALSE)="","",VLOOKUP($B153,名簿,4,FALSE)))</f>
        <v/>
      </c>
      <c r="F153" s="378" t="str">
        <f>IF($B153="","",IF(VLOOKUP($B153,名簿,5,FALSE)="","",VLOOKUP($B153,名簿,5,FALSE)))</f>
        <v/>
      </c>
      <c r="G153" s="380" t="str">
        <f>IF(VLOOKUP($A153,記②女,5,FALSE)="","",VLOOKUP($A153,記②女,5,FALSE))</f>
        <v/>
      </c>
      <c r="H153" s="373" t="str">
        <f>IF(VLOOKUP($A153,記②女,6,FALSE)="","",VLOOKUP($A153,記②女,6,FALSE))</f>
        <v/>
      </c>
      <c r="I153" s="380" t="str">
        <f>IF(VLOOKUP($A153,記②女,7,FALSE)="","",VLOOKUP($A153,記②女,7,FALSE))</f>
        <v/>
      </c>
      <c r="J153" s="373" t="str">
        <f>IF(VLOOKUP($A153,記②女,8,FALSE)="","",VLOOKUP($A153,記②女,8,FALSE))</f>
        <v/>
      </c>
      <c r="K153" s="380" t="str">
        <f>IF(VLOOKUP($A153,記②女,9,FALSE)="","",VLOOKUP($A153,記②女,9,FALSE))</f>
        <v/>
      </c>
      <c r="L153" s="373" t="str">
        <f>IF(VLOOKUP($A153,記②女,10,FALSE)="","",VLOOKUP($A153,記②女,10,FALSE))</f>
        <v/>
      </c>
      <c r="M153" s="378" t="str">
        <f>IF($B153="","",IF(VLOOKUP($B153,名簿,7,FALSE)="","",VLOOKUP($B153,名簿,7,FALSE)))</f>
        <v/>
      </c>
      <c r="N153" s="382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79"/>
      <c r="D154" s="26" t="str">
        <f>IF($B153="","",VLOOKUP($B153,名簿,2,FALSE))</f>
        <v/>
      </c>
      <c r="E154" s="379"/>
      <c r="F154" s="379"/>
      <c r="G154" s="381"/>
      <c r="H154" s="384"/>
      <c r="I154" s="381"/>
      <c r="J154" s="384"/>
      <c r="K154" s="381"/>
      <c r="L154" s="384"/>
      <c r="M154" s="379"/>
      <c r="N154" s="383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IF(SUM(記②入力!$F$4,記②入力!$Q$4)=0,"",SUM(記②入力!$F$4,記②入力!$Q$4))</f>
        <v/>
      </c>
      <c r="I156" s="339" t="str">
        <f>IF(H156="","",H156*名簿!$L$7)</f>
        <v/>
      </c>
      <c r="J156" s="341" t="s">
        <v>14</v>
      </c>
      <c r="K156" s="337" t="str">
        <f>IF(SUM(記②入力!$G$4,記②入力!$R$4)=0,"",SUM(記②入力!$G$4,記②入力!$R$4))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記②入力!$A$1</f>
        <v>第２回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IF(VLOOKUP($A168,記②女,2,FALSE)="","",VLOOKUP($A168,記②女,2,FALSE))</f>
        <v/>
      </c>
      <c r="C168" s="374"/>
      <c r="D168" s="23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IF(VLOOKUP($A168,記②女,5,FALSE)="","",VLOOKUP($A168,記②女,5,FALSE))</f>
        <v/>
      </c>
      <c r="H168" s="372" t="str">
        <f>IF(VLOOKUP($A168,記②女,6,FALSE)="","",VLOOKUP($A168,記②女,6,FALSE))</f>
        <v/>
      </c>
      <c r="I168" s="370" t="str">
        <f>IF(VLOOKUP($A168,記②女,7,FALSE)="","",VLOOKUP($A168,記②女,7,FALSE))</f>
        <v/>
      </c>
      <c r="J168" s="372" t="str">
        <f>IF(VLOOKUP($A168,記②女,8,FALSE)="","",VLOOKUP($A168,記②女,8,FALSE))</f>
        <v/>
      </c>
      <c r="K168" s="370" t="str">
        <f>IF(VLOOKUP($A168,記②女,9,FALSE)="","",VLOOKUP($A168,記②女,9,FALSE))</f>
        <v/>
      </c>
      <c r="L168" s="372" t="str">
        <f>IF(VLOOKUP($A168,記②女,10,FALSE)="","",VLOOKUP($A168,記②女,10,FALSE))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75"/>
      <c r="D169" s="24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>
      <c r="A170" s="345">
        <f>A168+1</f>
        <v>62</v>
      </c>
      <c r="B170" s="336" t="str">
        <f>IF(VLOOKUP($A170,記②女,2,FALSE)="","",VLOOKUP($A170,記②女,2,FALSE))</f>
        <v/>
      </c>
      <c r="C170" s="375"/>
      <c r="D170" s="25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IF(VLOOKUP($A170,記②女,5,FALSE)="","",VLOOKUP($A170,記②女,5,FALSE))</f>
        <v/>
      </c>
      <c r="H170" s="373" t="str">
        <f>IF(VLOOKUP($A170,記②女,6,FALSE)="","",VLOOKUP($A170,記②女,6,FALSE))</f>
        <v/>
      </c>
      <c r="I170" s="371" t="str">
        <f>IF(VLOOKUP($A170,記②女,7,FALSE)="","",VLOOKUP($A170,記②女,7,FALSE))</f>
        <v/>
      </c>
      <c r="J170" s="373" t="str">
        <f>IF(VLOOKUP($A170,記②女,8,FALSE)="","",VLOOKUP($A170,記②女,8,FALSE))</f>
        <v/>
      </c>
      <c r="K170" s="371" t="str">
        <f>IF(VLOOKUP($A170,記②女,9,FALSE)="","",VLOOKUP($A170,記②女,9,FALSE))</f>
        <v/>
      </c>
      <c r="L170" s="373" t="str">
        <f>IF(VLOOKUP($A170,記②女,10,FALSE)="","",VLOOKUP($A170,記②女,10,FALSE))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75"/>
      <c r="D171" s="24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>
      <c r="A172" s="345">
        <f t="shared" ref="A172" si="54">A170+1</f>
        <v>63</v>
      </c>
      <c r="B172" s="336" t="str">
        <f>IF(VLOOKUP($A172,記②女,2,FALSE)="","",VLOOKUP($A172,記②女,2,FALSE))</f>
        <v/>
      </c>
      <c r="C172" s="375"/>
      <c r="D172" s="25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IF(VLOOKUP($A172,記②女,5,FALSE)="","",VLOOKUP($A172,記②女,5,FALSE))</f>
        <v/>
      </c>
      <c r="H172" s="373" t="str">
        <f>IF(VLOOKUP($A172,記②女,6,FALSE)="","",VLOOKUP($A172,記②女,6,FALSE))</f>
        <v/>
      </c>
      <c r="I172" s="371" t="str">
        <f>IF(VLOOKUP($A172,記②女,7,FALSE)="","",VLOOKUP($A172,記②女,7,FALSE))</f>
        <v/>
      </c>
      <c r="J172" s="373" t="str">
        <f>IF(VLOOKUP($A172,記②女,8,FALSE)="","",VLOOKUP($A172,記②女,8,FALSE))</f>
        <v/>
      </c>
      <c r="K172" s="371" t="str">
        <f>IF(VLOOKUP($A172,記②女,9,FALSE)="","",VLOOKUP($A172,記②女,9,FALSE))</f>
        <v/>
      </c>
      <c r="L172" s="373" t="str">
        <f>IF(VLOOKUP($A172,記②女,10,FALSE)="","",VLOOKUP($A172,記②女,10,FALSE))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75"/>
      <c r="D173" s="24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>
      <c r="A174" s="345">
        <f t="shared" ref="A174" si="55">A172+1</f>
        <v>64</v>
      </c>
      <c r="B174" s="336" t="str">
        <f>IF(VLOOKUP($A174,記②女,2,FALSE)="","",VLOOKUP($A174,記②女,2,FALSE))</f>
        <v/>
      </c>
      <c r="C174" s="375"/>
      <c r="D174" s="25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IF(VLOOKUP($A174,記②女,5,FALSE)="","",VLOOKUP($A174,記②女,5,FALSE))</f>
        <v/>
      </c>
      <c r="H174" s="373" t="str">
        <f>IF(VLOOKUP($A174,記②女,6,FALSE)="","",VLOOKUP($A174,記②女,6,FALSE))</f>
        <v/>
      </c>
      <c r="I174" s="371" t="str">
        <f>IF(VLOOKUP($A174,記②女,7,FALSE)="","",VLOOKUP($A174,記②女,7,FALSE))</f>
        <v/>
      </c>
      <c r="J174" s="373" t="str">
        <f>IF(VLOOKUP($A174,記②女,8,FALSE)="","",VLOOKUP($A174,記②女,8,FALSE))</f>
        <v/>
      </c>
      <c r="K174" s="371" t="str">
        <f>IF(VLOOKUP($A174,記②女,9,FALSE)="","",VLOOKUP($A174,記②女,9,FALSE))</f>
        <v/>
      </c>
      <c r="L174" s="373" t="str">
        <f>IF(VLOOKUP($A174,記②女,10,FALSE)="","",VLOOKUP($A174,記②女,10,FALSE))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75"/>
      <c r="D175" s="24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>
      <c r="A176" s="345">
        <f t="shared" ref="A176" si="56">A174+1</f>
        <v>65</v>
      </c>
      <c r="B176" s="336" t="str">
        <f>IF(VLOOKUP($A176,記②女,2,FALSE)="","",VLOOKUP($A176,記②女,2,FALSE))</f>
        <v/>
      </c>
      <c r="C176" s="375"/>
      <c r="D176" s="25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IF(VLOOKUP($A176,記②女,5,FALSE)="","",VLOOKUP($A176,記②女,5,FALSE))</f>
        <v/>
      </c>
      <c r="H176" s="373" t="str">
        <f>IF(VLOOKUP($A176,記②女,6,FALSE)="","",VLOOKUP($A176,記②女,6,FALSE))</f>
        <v/>
      </c>
      <c r="I176" s="371" t="str">
        <f>IF(VLOOKUP($A176,記②女,7,FALSE)="","",VLOOKUP($A176,記②女,7,FALSE))</f>
        <v/>
      </c>
      <c r="J176" s="373" t="str">
        <f>IF(VLOOKUP($A176,記②女,8,FALSE)="","",VLOOKUP($A176,記②女,8,FALSE))</f>
        <v/>
      </c>
      <c r="K176" s="371" t="str">
        <f>IF(VLOOKUP($A176,記②女,9,FALSE)="","",VLOOKUP($A176,記②女,9,FALSE))</f>
        <v/>
      </c>
      <c r="L176" s="373" t="str">
        <f>IF(VLOOKUP($A176,記②女,10,FALSE)="","",VLOOKUP($A176,記②女,10,FALSE))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75"/>
      <c r="D177" s="24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>
      <c r="A178" s="345">
        <f t="shared" ref="A178" si="57">A176+1</f>
        <v>66</v>
      </c>
      <c r="B178" s="336" t="str">
        <f>IF(VLOOKUP($A178,記②女,2,FALSE)="","",VLOOKUP($A178,記②女,2,FALSE))</f>
        <v/>
      </c>
      <c r="C178" s="375"/>
      <c r="D178" s="25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IF(VLOOKUP($A178,記②女,5,FALSE)="","",VLOOKUP($A178,記②女,5,FALSE))</f>
        <v/>
      </c>
      <c r="H178" s="373" t="str">
        <f>IF(VLOOKUP($A178,記②女,6,FALSE)="","",VLOOKUP($A178,記②女,6,FALSE))</f>
        <v/>
      </c>
      <c r="I178" s="371" t="str">
        <f>IF(VLOOKUP($A178,記②女,7,FALSE)="","",VLOOKUP($A178,記②女,7,FALSE))</f>
        <v/>
      </c>
      <c r="J178" s="373" t="str">
        <f>IF(VLOOKUP($A178,記②女,8,FALSE)="","",VLOOKUP($A178,記②女,8,FALSE))</f>
        <v/>
      </c>
      <c r="K178" s="371" t="str">
        <f>IF(VLOOKUP($A178,記②女,9,FALSE)="","",VLOOKUP($A178,記②女,9,FALSE))</f>
        <v/>
      </c>
      <c r="L178" s="373" t="str">
        <f>IF(VLOOKUP($A178,記②女,10,FALSE)="","",VLOOKUP($A178,記②女,10,FALSE))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75"/>
      <c r="D179" s="24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>
      <c r="A180" s="345">
        <f t="shared" ref="A180" si="58">A178+1</f>
        <v>67</v>
      </c>
      <c r="B180" s="336" t="str">
        <f>IF(VLOOKUP($A180,記②女,2,FALSE)="","",VLOOKUP($A180,記②女,2,FALSE))</f>
        <v/>
      </c>
      <c r="C180" s="375"/>
      <c r="D180" s="25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IF(VLOOKUP($A180,記②女,5,FALSE)="","",VLOOKUP($A180,記②女,5,FALSE))</f>
        <v/>
      </c>
      <c r="H180" s="373" t="str">
        <f>IF(VLOOKUP($A180,記②女,6,FALSE)="","",VLOOKUP($A180,記②女,6,FALSE))</f>
        <v/>
      </c>
      <c r="I180" s="371" t="str">
        <f>IF(VLOOKUP($A180,記②女,7,FALSE)="","",VLOOKUP($A180,記②女,7,FALSE))</f>
        <v/>
      </c>
      <c r="J180" s="373" t="str">
        <f>IF(VLOOKUP($A180,記②女,8,FALSE)="","",VLOOKUP($A180,記②女,8,FALSE))</f>
        <v/>
      </c>
      <c r="K180" s="371" t="str">
        <f>IF(VLOOKUP($A180,記②女,9,FALSE)="","",VLOOKUP($A180,記②女,9,FALSE))</f>
        <v/>
      </c>
      <c r="L180" s="373" t="str">
        <f>IF(VLOOKUP($A180,記②女,10,FALSE)="","",VLOOKUP($A180,記②女,10,FALSE))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75"/>
      <c r="D181" s="24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>
      <c r="A182" s="345">
        <f t="shared" ref="A182" si="59">A180+1</f>
        <v>68</v>
      </c>
      <c r="B182" s="336" t="str">
        <f>IF(VLOOKUP($A182,記②女,2,FALSE)="","",VLOOKUP($A182,記②女,2,FALSE))</f>
        <v/>
      </c>
      <c r="C182" s="375"/>
      <c r="D182" s="25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IF(VLOOKUP($A182,記②女,5,FALSE)="","",VLOOKUP($A182,記②女,5,FALSE))</f>
        <v/>
      </c>
      <c r="H182" s="373" t="str">
        <f>IF(VLOOKUP($A182,記②女,6,FALSE)="","",VLOOKUP($A182,記②女,6,FALSE))</f>
        <v/>
      </c>
      <c r="I182" s="371" t="str">
        <f>IF(VLOOKUP($A182,記②女,7,FALSE)="","",VLOOKUP($A182,記②女,7,FALSE))</f>
        <v/>
      </c>
      <c r="J182" s="373" t="str">
        <f>IF(VLOOKUP($A182,記②女,8,FALSE)="","",VLOOKUP($A182,記②女,8,FALSE))</f>
        <v/>
      </c>
      <c r="K182" s="371" t="str">
        <f>IF(VLOOKUP($A182,記②女,9,FALSE)="","",VLOOKUP($A182,記②女,9,FALSE))</f>
        <v/>
      </c>
      <c r="L182" s="373" t="str">
        <f>IF(VLOOKUP($A182,記②女,10,FALSE)="","",VLOOKUP($A182,記②女,10,FALSE))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75"/>
      <c r="D183" s="24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>
      <c r="A184" s="345">
        <f t="shared" ref="A184" si="60">A182+1</f>
        <v>69</v>
      </c>
      <c r="B184" s="336" t="str">
        <f>IF(VLOOKUP($A184,記②女,2,FALSE)="","",VLOOKUP($A184,記②女,2,FALSE))</f>
        <v/>
      </c>
      <c r="C184" s="375"/>
      <c r="D184" s="25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IF(VLOOKUP($A184,記②女,5,FALSE)="","",VLOOKUP($A184,記②女,5,FALSE))</f>
        <v/>
      </c>
      <c r="H184" s="373" t="str">
        <f>IF(VLOOKUP($A184,記②女,6,FALSE)="","",VLOOKUP($A184,記②女,6,FALSE))</f>
        <v/>
      </c>
      <c r="I184" s="371" t="str">
        <f>IF(VLOOKUP($A184,記②女,7,FALSE)="","",VLOOKUP($A184,記②女,7,FALSE))</f>
        <v/>
      </c>
      <c r="J184" s="373" t="str">
        <f>IF(VLOOKUP($A184,記②女,8,FALSE)="","",VLOOKUP($A184,記②女,8,FALSE))</f>
        <v/>
      </c>
      <c r="K184" s="371" t="str">
        <f>IF(VLOOKUP($A184,記②女,9,FALSE)="","",VLOOKUP($A184,記②女,9,FALSE))</f>
        <v/>
      </c>
      <c r="L184" s="373" t="str">
        <f>IF(VLOOKUP($A184,記②女,10,FALSE)="","",VLOOKUP($A184,記②女,10,FALSE))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75"/>
      <c r="D185" s="24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>
      <c r="A186" s="345">
        <f t="shared" ref="A186" si="61">A184+1</f>
        <v>70</v>
      </c>
      <c r="B186" s="336" t="str">
        <f>IF(VLOOKUP($A186,記②女,2,FALSE)="","",VLOOKUP($A186,記②女,2,FALSE))</f>
        <v/>
      </c>
      <c r="C186" s="375"/>
      <c r="D186" s="25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IF(VLOOKUP($A186,記②女,5,FALSE)="","",VLOOKUP($A186,記②女,5,FALSE))</f>
        <v/>
      </c>
      <c r="H186" s="373" t="str">
        <f>IF(VLOOKUP($A186,記②女,6,FALSE)="","",VLOOKUP($A186,記②女,6,FALSE))</f>
        <v/>
      </c>
      <c r="I186" s="371" t="str">
        <f>IF(VLOOKUP($A186,記②女,7,FALSE)="","",VLOOKUP($A186,記②女,7,FALSE))</f>
        <v/>
      </c>
      <c r="J186" s="373" t="str">
        <f>IF(VLOOKUP($A186,記②女,8,FALSE)="","",VLOOKUP($A186,記②女,8,FALSE))</f>
        <v/>
      </c>
      <c r="K186" s="371" t="str">
        <f>IF(VLOOKUP($A186,記②女,9,FALSE)="","",VLOOKUP($A186,記②女,9,FALSE))</f>
        <v/>
      </c>
      <c r="L186" s="373" t="str">
        <f>IF(VLOOKUP($A186,記②女,10,FALSE)="","",VLOOKUP($A186,記②女,10,FALSE))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75"/>
      <c r="D187" s="24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>
      <c r="A188" s="345">
        <f t="shared" ref="A188" si="62">A186+1</f>
        <v>71</v>
      </c>
      <c r="B188" s="336" t="str">
        <f>IF(VLOOKUP($A188,記②女,2,FALSE)="","",VLOOKUP($A188,記②女,2,FALSE))</f>
        <v/>
      </c>
      <c r="C188" s="375"/>
      <c r="D188" s="25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IF(VLOOKUP($A188,記②女,5,FALSE)="","",VLOOKUP($A188,記②女,5,FALSE))</f>
        <v/>
      </c>
      <c r="H188" s="373" t="str">
        <f>IF(VLOOKUP($A188,記②女,6,FALSE)="","",VLOOKUP($A188,記②女,6,FALSE))</f>
        <v/>
      </c>
      <c r="I188" s="371" t="str">
        <f>IF(VLOOKUP($A188,記②女,7,FALSE)="","",VLOOKUP($A188,記②女,7,FALSE))</f>
        <v/>
      </c>
      <c r="J188" s="373" t="str">
        <f>IF(VLOOKUP($A188,記②女,8,FALSE)="","",VLOOKUP($A188,記②女,8,FALSE))</f>
        <v/>
      </c>
      <c r="K188" s="371" t="str">
        <f>IF(VLOOKUP($A188,記②女,9,FALSE)="","",VLOOKUP($A188,記②女,9,FALSE))</f>
        <v/>
      </c>
      <c r="L188" s="373" t="str">
        <f>IF(VLOOKUP($A188,記②女,10,FALSE)="","",VLOOKUP($A188,記②女,10,FALSE))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75"/>
      <c r="D189" s="24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>
      <c r="A190" s="345">
        <f t="shared" ref="A190" si="63">A188+1</f>
        <v>72</v>
      </c>
      <c r="B190" s="336" t="str">
        <f>IF(VLOOKUP($A190,記②女,2,FALSE)="","",VLOOKUP($A190,記②女,2,FALSE))</f>
        <v/>
      </c>
      <c r="C190" s="375"/>
      <c r="D190" s="25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IF(VLOOKUP($A190,記②女,5,FALSE)="","",VLOOKUP($A190,記②女,5,FALSE))</f>
        <v/>
      </c>
      <c r="H190" s="373" t="str">
        <f>IF(VLOOKUP($A190,記②女,6,FALSE)="","",VLOOKUP($A190,記②女,6,FALSE))</f>
        <v/>
      </c>
      <c r="I190" s="371" t="str">
        <f>IF(VLOOKUP($A190,記②女,7,FALSE)="","",VLOOKUP($A190,記②女,7,FALSE))</f>
        <v/>
      </c>
      <c r="J190" s="373" t="str">
        <f>IF(VLOOKUP($A190,記②女,8,FALSE)="","",VLOOKUP($A190,記②女,8,FALSE))</f>
        <v/>
      </c>
      <c r="K190" s="371" t="str">
        <f>IF(VLOOKUP($A190,記②女,9,FALSE)="","",VLOOKUP($A190,記②女,9,FALSE))</f>
        <v/>
      </c>
      <c r="L190" s="373" t="str">
        <f>IF(VLOOKUP($A190,記②女,10,FALSE)="","",VLOOKUP($A190,記②女,10,FALSE))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75"/>
      <c r="D191" s="24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>
      <c r="A192" s="345">
        <f t="shared" ref="A192" si="64">A190+1</f>
        <v>73</v>
      </c>
      <c r="B192" s="336" t="str">
        <f>IF(VLOOKUP($A192,記②女,2,FALSE)="","",VLOOKUP($A192,記②女,2,FALSE))</f>
        <v/>
      </c>
      <c r="C192" s="375"/>
      <c r="D192" s="25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IF(VLOOKUP($A192,記②女,5,FALSE)="","",VLOOKUP($A192,記②女,5,FALSE))</f>
        <v/>
      </c>
      <c r="H192" s="373" t="str">
        <f>IF(VLOOKUP($A192,記②女,6,FALSE)="","",VLOOKUP($A192,記②女,6,FALSE))</f>
        <v/>
      </c>
      <c r="I192" s="371" t="str">
        <f>IF(VLOOKUP($A192,記②女,7,FALSE)="","",VLOOKUP($A192,記②女,7,FALSE))</f>
        <v/>
      </c>
      <c r="J192" s="373" t="str">
        <f>IF(VLOOKUP($A192,記②女,8,FALSE)="","",VLOOKUP($A192,記②女,8,FALSE))</f>
        <v/>
      </c>
      <c r="K192" s="371" t="str">
        <f>IF(VLOOKUP($A192,記②女,9,FALSE)="","",VLOOKUP($A192,記②女,9,FALSE))</f>
        <v/>
      </c>
      <c r="L192" s="373" t="str">
        <f>IF(VLOOKUP($A192,記②女,10,FALSE)="","",VLOOKUP($A192,記②女,10,FALSE))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75"/>
      <c r="D193" s="24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>
      <c r="A194" s="345">
        <f t="shared" ref="A194" si="65">A192+1</f>
        <v>74</v>
      </c>
      <c r="B194" s="336" t="str">
        <f>IF(VLOOKUP($A194,記②女,2,FALSE)="","",VLOOKUP($A194,記②女,2,FALSE))</f>
        <v/>
      </c>
      <c r="C194" s="375"/>
      <c r="D194" s="25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IF(VLOOKUP($A194,記②女,5,FALSE)="","",VLOOKUP($A194,記②女,5,FALSE))</f>
        <v/>
      </c>
      <c r="H194" s="373" t="str">
        <f>IF(VLOOKUP($A194,記②女,6,FALSE)="","",VLOOKUP($A194,記②女,6,FALSE))</f>
        <v/>
      </c>
      <c r="I194" s="371" t="str">
        <f>IF(VLOOKUP($A194,記②女,7,FALSE)="","",VLOOKUP($A194,記②女,7,FALSE))</f>
        <v/>
      </c>
      <c r="J194" s="373" t="str">
        <f>IF(VLOOKUP($A194,記②女,8,FALSE)="","",VLOOKUP($A194,記②女,8,FALSE))</f>
        <v/>
      </c>
      <c r="K194" s="371" t="str">
        <f>IF(VLOOKUP($A194,記②女,9,FALSE)="","",VLOOKUP($A194,記②女,9,FALSE))</f>
        <v/>
      </c>
      <c r="L194" s="373" t="str">
        <f>IF(VLOOKUP($A194,記②女,10,FALSE)="","",VLOOKUP($A194,記②女,10,FALSE))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75"/>
      <c r="D195" s="24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>
      <c r="A196" s="345">
        <f t="shared" ref="A196" si="66">A194+1</f>
        <v>75</v>
      </c>
      <c r="B196" s="336" t="str">
        <f>IF(VLOOKUP($A196,記②女,2,FALSE)="","",VLOOKUP($A196,記②女,2,FALSE))</f>
        <v/>
      </c>
      <c r="C196" s="375"/>
      <c r="D196" s="25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IF(VLOOKUP($A196,記②女,5,FALSE)="","",VLOOKUP($A196,記②女,5,FALSE))</f>
        <v/>
      </c>
      <c r="H196" s="373" t="str">
        <f>IF(VLOOKUP($A196,記②女,6,FALSE)="","",VLOOKUP($A196,記②女,6,FALSE))</f>
        <v/>
      </c>
      <c r="I196" s="371" t="str">
        <f>IF(VLOOKUP($A196,記②女,7,FALSE)="","",VLOOKUP($A196,記②女,7,FALSE))</f>
        <v/>
      </c>
      <c r="J196" s="373" t="str">
        <f>IF(VLOOKUP($A196,記②女,8,FALSE)="","",VLOOKUP($A196,記②女,8,FALSE))</f>
        <v/>
      </c>
      <c r="K196" s="371" t="str">
        <f>IF(VLOOKUP($A196,記②女,9,FALSE)="","",VLOOKUP($A196,記②女,9,FALSE))</f>
        <v/>
      </c>
      <c r="L196" s="373" t="str">
        <f>IF(VLOOKUP($A196,記②女,10,FALSE)="","",VLOOKUP($A196,記②女,10,FALSE))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75"/>
      <c r="D197" s="24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>
      <c r="A198" s="345">
        <f t="shared" ref="A198" si="67">A196+1</f>
        <v>76</v>
      </c>
      <c r="B198" s="336" t="str">
        <f>IF(VLOOKUP($A198,記②女,2,FALSE)="","",VLOOKUP($A198,記②女,2,FALSE))</f>
        <v/>
      </c>
      <c r="C198" s="375"/>
      <c r="D198" s="25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IF(VLOOKUP($A198,記②女,5,FALSE)="","",VLOOKUP($A198,記②女,5,FALSE))</f>
        <v/>
      </c>
      <c r="H198" s="373" t="str">
        <f>IF(VLOOKUP($A198,記②女,6,FALSE)="","",VLOOKUP($A198,記②女,6,FALSE))</f>
        <v/>
      </c>
      <c r="I198" s="371" t="str">
        <f>IF(VLOOKUP($A198,記②女,7,FALSE)="","",VLOOKUP($A198,記②女,7,FALSE))</f>
        <v/>
      </c>
      <c r="J198" s="373" t="str">
        <f>IF(VLOOKUP($A198,記②女,8,FALSE)="","",VLOOKUP($A198,記②女,8,FALSE))</f>
        <v/>
      </c>
      <c r="K198" s="371" t="str">
        <f>IF(VLOOKUP($A198,記②女,9,FALSE)="","",VLOOKUP($A198,記②女,9,FALSE))</f>
        <v/>
      </c>
      <c r="L198" s="373" t="str">
        <f>IF(VLOOKUP($A198,記②女,10,FALSE)="","",VLOOKUP($A198,記②女,10,FALSE))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75"/>
      <c r="D199" s="24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>
      <c r="A200" s="345">
        <f t="shared" ref="A200" si="68">A198+1</f>
        <v>77</v>
      </c>
      <c r="B200" s="336" t="str">
        <f>IF(VLOOKUP($A200,記②女,2,FALSE)="","",VLOOKUP($A200,記②女,2,FALSE))</f>
        <v/>
      </c>
      <c r="C200" s="375"/>
      <c r="D200" s="25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IF(VLOOKUP($A200,記②女,5,FALSE)="","",VLOOKUP($A200,記②女,5,FALSE))</f>
        <v/>
      </c>
      <c r="H200" s="373" t="str">
        <f>IF(VLOOKUP($A200,記②女,6,FALSE)="","",VLOOKUP($A200,記②女,6,FALSE))</f>
        <v/>
      </c>
      <c r="I200" s="371" t="str">
        <f>IF(VLOOKUP($A200,記②女,7,FALSE)="","",VLOOKUP($A200,記②女,7,FALSE))</f>
        <v/>
      </c>
      <c r="J200" s="373" t="str">
        <f>IF(VLOOKUP($A200,記②女,8,FALSE)="","",VLOOKUP($A200,記②女,8,FALSE))</f>
        <v/>
      </c>
      <c r="K200" s="371" t="str">
        <f>IF(VLOOKUP($A200,記②女,9,FALSE)="","",VLOOKUP($A200,記②女,9,FALSE))</f>
        <v/>
      </c>
      <c r="L200" s="373" t="str">
        <f>IF(VLOOKUP($A200,記②女,10,FALSE)="","",VLOOKUP($A200,記②女,10,FALSE))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75"/>
      <c r="D201" s="24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>
      <c r="A202" s="345">
        <f t="shared" ref="A202" si="69">A200+1</f>
        <v>78</v>
      </c>
      <c r="B202" s="336" t="str">
        <f>IF(VLOOKUP($A202,記②女,2,FALSE)="","",VLOOKUP($A202,記②女,2,FALSE))</f>
        <v/>
      </c>
      <c r="C202" s="375"/>
      <c r="D202" s="25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IF(VLOOKUP($A202,記②女,5,FALSE)="","",VLOOKUP($A202,記②女,5,FALSE))</f>
        <v/>
      </c>
      <c r="H202" s="373" t="str">
        <f>IF(VLOOKUP($A202,記②女,6,FALSE)="","",VLOOKUP($A202,記②女,6,FALSE))</f>
        <v/>
      </c>
      <c r="I202" s="371" t="str">
        <f>IF(VLOOKUP($A202,記②女,7,FALSE)="","",VLOOKUP($A202,記②女,7,FALSE))</f>
        <v/>
      </c>
      <c r="J202" s="373" t="str">
        <f>IF(VLOOKUP($A202,記②女,8,FALSE)="","",VLOOKUP($A202,記②女,8,FALSE))</f>
        <v/>
      </c>
      <c r="K202" s="371" t="str">
        <f>IF(VLOOKUP($A202,記②女,9,FALSE)="","",VLOOKUP($A202,記②女,9,FALSE))</f>
        <v/>
      </c>
      <c r="L202" s="373" t="str">
        <f>IF(VLOOKUP($A202,記②女,10,FALSE)="","",VLOOKUP($A202,記②女,10,FALSE))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75"/>
      <c r="D203" s="24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>
      <c r="A204" s="345">
        <f t="shared" ref="A204" si="70">A202+1</f>
        <v>79</v>
      </c>
      <c r="B204" s="336" t="str">
        <f>IF(VLOOKUP($A204,記②女,2,FALSE)="","",VLOOKUP($A204,記②女,2,FALSE))</f>
        <v/>
      </c>
      <c r="C204" s="375"/>
      <c r="D204" s="25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IF(VLOOKUP($A204,記②女,5,FALSE)="","",VLOOKUP($A204,記②女,5,FALSE))</f>
        <v/>
      </c>
      <c r="H204" s="373" t="str">
        <f>IF(VLOOKUP($A204,記②女,6,FALSE)="","",VLOOKUP($A204,記②女,6,FALSE))</f>
        <v/>
      </c>
      <c r="I204" s="371" t="str">
        <f>IF(VLOOKUP($A204,記②女,7,FALSE)="","",VLOOKUP($A204,記②女,7,FALSE))</f>
        <v/>
      </c>
      <c r="J204" s="373" t="str">
        <f>IF(VLOOKUP($A204,記②女,8,FALSE)="","",VLOOKUP($A204,記②女,8,FALSE))</f>
        <v/>
      </c>
      <c r="K204" s="371" t="str">
        <f>IF(VLOOKUP($A204,記②女,9,FALSE)="","",VLOOKUP($A204,記②女,9,FALSE))</f>
        <v/>
      </c>
      <c r="L204" s="373" t="str">
        <f>IF(VLOOKUP($A204,記②女,10,FALSE)="","",VLOOKUP($A204,記②女,10,FALSE))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75"/>
      <c r="D205" s="24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>
      <c r="A206" s="345">
        <f t="shared" ref="A206" si="71">A204+1</f>
        <v>80</v>
      </c>
      <c r="B206" s="324" t="str">
        <f>IF(VLOOKUP($A206,記②女,2,FALSE)="","",VLOOKUP($A206,記②女,2,FALSE))</f>
        <v/>
      </c>
      <c r="C206" s="378"/>
      <c r="D206" s="25" t="str">
        <f>IF($B206="","",IF(VLOOKUP($B206,名簿,3,FALSE)="","",VLOOKUP($B206,名簿,3,FALSE)))</f>
        <v/>
      </c>
      <c r="E206" s="378" t="str">
        <f>IF($B206="","",IF(VLOOKUP($B206,名簿,4,FALSE)="","",VLOOKUP($B206,名簿,4,FALSE)))</f>
        <v/>
      </c>
      <c r="F206" s="378" t="str">
        <f>IF($B206="","",IF(VLOOKUP($B206,名簿,5,FALSE)="","",VLOOKUP($B206,名簿,5,FALSE)))</f>
        <v/>
      </c>
      <c r="G206" s="380" t="str">
        <f>IF(VLOOKUP($A206,記②女,5,FALSE)="","",VLOOKUP($A206,記②女,5,FALSE))</f>
        <v/>
      </c>
      <c r="H206" s="373" t="str">
        <f>IF(VLOOKUP($A206,記②女,6,FALSE)="","",VLOOKUP($A206,記②女,6,FALSE))</f>
        <v/>
      </c>
      <c r="I206" s="380" t="str">
        <f>IF(VLOOKUP($A206,記②女,7,FALSE)="","",VLOOKUP($A206,記②女,7,FALSE))</f>
        <v/>
      </c>
      <c r="J206" s="373" t="str">
        <f>IF(VLOOKUP($A206,記②女,8,FALSE)="","",VLOOKUP($A206,記②女,8,FALSE))</f>
        <v/>
      </c>
      <c r="K206" s="380" t="str">
        <f>IF(VLOOKUP($A206,記②女,9,FALSE)="","",VLOOKUP($A206,記②女,9,FALSE))</f>
        <v/>
      </c>
      <c r="L206" s="373" t="str">
        <f>IF(VLOOKUP($A206,記②女,10,FALSE)="","",VLOOKUP($A206,記②女,10,FALSE))</f>
        <v/>
      </c>
      <c r="M206" s="378" t="str">
        <f>IF($B206="","",IF(VLOOKUP($B206,名簿,7,FALSE)="","",VLOOKUP($B206,名簿,7,FALSE)))</f>
        <v/>
      </c>
      <c r="N206" s="382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79"/>
      <c r="D207" s="26" t="str">
        <f>IF($B206="","",VLOOKUP($B206,名簿,2,FALSE))</f>
        <v/>
      </c>
      <c r="E207" s="379"/>
      <c r="F207" s="379"/>
      <c r="G207" s="381"/>
      <c r="H207" s="384"/>
      <c r="I207" s="381"/>
      <c r="J207" s="384"/>
      <c r="K207" s="381"/>
      <c r="L207" s="384"/>
      <c r="M207" s="379"/>
      <c r="N207" s="383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IF(SUM(記②入力!$F$4,記②入力!$Q$4)=0,"",SUM(記②入力!$F$4,記②入力!$Q$4))</f>
        <v/>
      </c>
      <c r="I209" s="339" t="str">
        <f>IF(H209="","",H209*名簿!$L$7)</f>
        <v/>
      </c>
      <c r="J209" s="341" t="s">
        <v>14</v>
      </c>
      <c r="K209" s="337" t="str">
        <f>IF(SUM(記②入力!$G$4,記②入力!$R$4)=0,"",SUM(記②入力!$G$4,記②入力!$R$4))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7C80"/>
  </sheetPr>
  <dimension ref="A1:W97"/>
  <sheetViews>
    <sheetView zoomScaleNormal="100" workbookViewId="0">
      <pane ySplit="7" topLeftCell="A8" activePane="bottomLeft" state="frozen"/>
      <selection pane="bottomLeft" activeCell="F4" sqref="F4"/>
    </sheetView>
  </sheetViews>
  <sheetFormatPr defaultColWidth="8.75" defaultRowHeight="14.2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>
      <c r="A1" s="288" t="s">
        <v>101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3" ht="15.95" customHeight="1" thickBot="1"/>
    <row r="3" spans="1:23" ht="15.95" customHeight="1" thickBot="1">
      <c r="A3" s="313" t="s">
        <v>73</v>
      </c>
      <c r="B3" s="313"/>
      <c r="C3" s="314"/>
      <c r="D3" s="308" t="s">
        <v>148</v>
      </c>
      <c r="E3" s="309"/>
      <c r="F3" s="73" t="s">
        <v>83</v>
      </c>
      <c r="G3" s="74" t="s">
        <v>84</v>
      </c>
      <c r="H3" s="75"/>
      <c r="I3" s="75"/>
      <c r="J3" s="75"/>
      <c r="K3" s="75"/>
      <c r="L3" s="313" t="s">
        <v>74</v>
      </c>
      <c r="M3" s="313"/>
      <c r="N3" s="314"/>
      <c r="O3" s="308" t="s">
        <v>149</v>
      </c>
      <c r="P3" s="309"/>
      <c r="Q3" s="73" t="s">
        <v>83</v>
      </c>
      <c r="R3" s="74" t="s">
        <v>84</v>
      </c>
      <c r="S3" s="75"/>
      <c r="T3" s="75"/>
      <c r="U3" s="75"/>
      <c r="V3" s="75"/>
    </row>
    <row r="4" spans="1:23" ht="15.95" customHeight="1" thickBot="1">
      <c r="A4" s="313"/>
      <c r="B4" s="313"/>
      <c r="C4" s="314"/>
      <c r="D4" s="308" t="s">
        <v>82</v>
      </c>
      <c r="E4" s="309"/>
      <c r="F4" s="236"/>
      <c r="G4" s="170"/>
      <c r="H4" s="75"/>
      <c r="I4" s="75"/>
      <c r="J4" s="75"/>
      <c r="K4" s="75"/>
      <c r="L4" s="313"/>
      <c r="M4" s="313"/>
      <c r="N4" s="314"/>
      <c r="O4" s="308" t="s">
        <v>82</v>
      </c>
      <c r="P4" s="309"/>
      <c r="Q4" s="238"/>
      <c r="R4" s="171"/>
      <c r="S4" s="75"/>
      <c r="T4" s="75"/>
      <c r="U4" s="75"/>
      <c r="V4" s="75"/>
    </row>
    <row r="5" spans="1:23" ht="15.95" customHeight="1" thickBot="1">
      <c r="A5" s="75"/>
      <c r="B5" s="195" t="s">
        <v>210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195" t="s">
        <v>210</v>
      </c>
      <c r="N5" s="75"/>
      <c r="O5" s="75"/>
      <c r="P5" s="75"/>
      <c r="Q5" s="75"/>
      <c r="R5" s="75"/>
      <c r="S5" s="75"/>
      <c r="T5" s="75"/>
      <c r="U5" s="75"/>
      <c r="V5" s="75"/>
    </row>
    <row r="6" spans="1:23" ht="15.95" customHeight="1" thickBot="1">
      <c r="A6" s="315" t="s">
        <v>91</v>
      </c>
      <c r="B6" s="316" t="s">
        <v>86</v>
      </c>
      <c r="C6" s="318" t="s">
        <v>75</v>
      </c>
      <c r="D6" s="320" t="s">
        <v>77</v>
      </c>
      <c r="E6" s="310" t="s">
        <v>85</v>
      </c>
      <c r="F6" s="311"/>
      <c r="G6" s="311"/>
      <c r="H6" s="311"/>
      <c r="I6" s="311"/>
      <c r="J6" s="312"/>
      <c r="L6" s="315" t="s">
        <v>91</v>
      </c>
      <c r="M6" s="316" t="s">
        <v>86</v>
      </c>
      <c r="N6" s="318" t="s">
        <v>75</v>
      </c>
      <c r="O6" s="320" t="s">
        <v>77</v>
      </c>
      <c r="P6" s="310" t="s">
        <v>85</v>
      </c>
      <c r="Q6" s="311"/>
      <c r="R6" s="311"/>
      <c r="S6" s="311"/>
      <c r="T6" s="311"/>
      <c r="U6" s="312"/>
    </row>
    <row r="7" spans="1:23" ht="15.95" customHeight="1" thickBot="1">
      <c r="A7" s="315"/>
      <c r="B7" s="317"/>
      <c r="C7" s="319"/>
      <c r="D7" s="321"/>
      <c r="E7" s="125" t="s">
        <v>87</v>
      </c>
      <c r="F7" s="126" t="s">
        <v>88</v>
      </c>
      <c r="G7" s="127" t="s">
        <v>89</v>
      </c>
      <c r="H7" s="126" t="s">
        <v>88</v>
      </c>
      <c r="I7" s="127" t="s">
        <v>90</v>
      </c>
      <c r="J7" s="128" t="s">
        <v>88</v>
      </c>
      <c r="L7" s="315"/>
      <c r="M7" s="317"/>
      <c r="N7" s="319"/>
      <c r="O7" s="321"/>
      <c r="P7" s="125" t="s">
        <v>87</v>
      </c>
      <c r="Q7" s="126" t="s">
        <v>88</v>
      </c>
      <c r="R7" s="127" t="s">
        <v>89</v>
      </c>
      <c r="S7" s="126" t="s">
        <v>88</v>
      </c>
      <c r="T7" s="127" t="s">
        <v>90</v>
      </c>
      <c r="U7" s="128" t="s">
        <v>88</v>
      </c>
      <c r="W7" s="1" t="s">
        <v>93</v>
      </c>
    </row>
    <row r="8" spans="1:23" ht="15.95" customHeight="1">
      <c r="A8" s="66">
        <v>1</v>
      </c>
      <c r="B8" s="240"/>
      <c r="C8" s="78" t="str">
        <f t="shared" ref="C8:C71" si="0">IF(B8="","",VLOOKUP(B8,名簿,2,FALSE))</f>
        <v/>
      </c>
      <c r="D8" s="114" t="str">
        <f t="shared" ref="D8:D39" si="1">IF(B8="","",IF(VLOOKUP(B8,名簿,4,FALSE)="","",VLOOKUP(B8,名簿,4,FALSE)))</f>
        <v/>
      </c>
      <c r="E8" s="243"/>
      <c r="F8" s="244"/>
      <c r="G8" s="245"/>
      <c r="H8" s="244"/>
      <c r="I8" s="245"/>
      <c r="J8" s="246"/>
      <c r="L8" s="82">
        <v>1</v>
      </c>
      <c r="M8" s="255"/>
      <c r="N8" s="83" t="str">
        <f t="shared" ref="N8:N39" si="2">IF(M8="","",VLOOKUP(M8,名簿,2,FALSE))</f>
        <v/>
      </c>
      <c r="O8" s="117" t="str">
        <f t="shared" ref="O8:O39" si="3">IF(M8="","",IF(VLOOKUP(M8,名簿,4,FALSE)="","",VLOOKUP(M8,名簿,4,FALSE)))</f>
        <v/>
      </c>
      <c r="P8" s="258"/>
      <c r="Q8" s="259"/>
      <c r="R8" s="260"/>
      <c r="S8" s="259"/>
      <c r="T8" s="260"/>
      <c r="U8" s="261"/>
      <c r="W8" s="120" t="s">
        <v>50</v>
      </c>
    </row>
    <row r="9" spans="1:23" ht="15.95" customHeight="1">
      <c r="A9" s="67">
        <v>2</v>
      </c>
      <c r="B9" s="241"/>
      <c r="C9" s="79" t="str">
        <f t="shared" si="0"/>
        <v/>
      </c>
      <c r="D9" s="115" t="str">
        <f t="shared" si="1"/>
        <v/>
      </c>
      <c r="E9" s="247"/>
      <c r="F9" s="248"/>
      <c r="G9" s="249"/>
      <c r="H9" s="248"/>
      <c r="I9" s="249"/>
      <c r="J9" s="250"/>
      <c r="L9" s="84">
        <v>2</v>
      </c>
      <c r="M9" s="256"/>
      <c r="N9" s="85" t="str">
        <f t="shared" si="2"/>
        <v/>
      </c>
      <c r="O9" s="118" t="str">
        <f t="shared" si="3"/>
        <v/>
      </c>
      <c r="P9" s="262"/>
      <c r="Q9" s="263"/>
      <c r="R9" s="264"/>
      <c r="S9" s="263"/>
      <c r="T9" s="264"/>
      <c r="U9" s="265"/>
      <c r="W9" s="2" t="s">
        <v>52</v>
      </c>
    </row>
    <row r="10" spans="1:23" ht="15.95" customHeight="1">
      <c r="A10" s="67">
        <v>3</v>
      </c>
      <c r="B10" s="241"/>
      <c r="C10" s="79" t="str">
        <f t="shared" si="0"/>
        <v/>
      </c>
      <c r="D10" s="115" t="str">
        <f t="shared" si="1"/>
        <v/>
      </c>
      <c r="E10" s="247"/>
      <c r="F10" s="248"/>
      <c r="G10" s="249"/>
      <c r="H10" s="248"/>
      <c r="I10" s="249"/>
      <c r="J10" s="250"/>
      <c r="L10" s="84">
        <v>3</v>
      </c>
      <c r="M10" s="256"/>
      <c r="N10" s="85" t="str">
        <f t="shared" si="2"/>
        <v/>
      </c>
      <c r="O10" s="118" t="str">
        <f t="shared" si="3"/>
        <v/>
      </c>
      <c r="P10" s="262"/>
      <c r="Q10" s="263"/>
      <c r="R10" s="264"/>
      <c r="S10" s="263"/>
      <c r="T10" s="264"/>
      <c r="U10" s="265"/>
      <c r="W10" s="2" t="s">
        <v>53</v>
      </c>
    </row>
    <row r="11" spans="1:23" ht="15.95" customHeight="1">
      <c r="A11" s="67">
        <v>4</v>
      </c>
      <c r="B11" s="241"/>
      <c r="C11" s="79" t="str">
        <f t="shared" si="0"/>
        <v/>
      </c>
      <c r="D11" s="115" t="str">
        <f t="shared" si="1"/>
        <v/>
      </c>
      <c r="E11" s="247"/>
      <c r="F11" s="248"/>
      <c r="G11" s="249"/>
      <c r="H11" s="248"/>
      <c r="I11" s="249"/>
      <c r="J11" s="250"/>
      <c r="L11" s="84">
        <v>4</v>
      </c>
      <c r="M11" s="256"/>
      <c r="N11" s="85" t="str">
        <f t="shared" si="2"/>
        <v/>
      </c>
      <c r="O11" s="118" t="str">
        <f t="shared" si="3"/>
        <v/>
      </c>
      <c r="P11" s="262"/>
      <c r="Q11" s="263"/>
      <c r="R11" s="264"/>
      <c r="S11" s="263"/>
      <c r="T11" s="264"/>
      <c r="U11" s="265"/>
      <c r="W11" s="2" t="s">
        <v>54</v>
      </c>
    </row>
    <row r="12" spans="1:23" ht="15.95" customHeight="1">
      <c r="A12" s="67">
        <v>5</v>
      </c>
      <c r="B12" s="241"/>
      <c r="C12" s="79" t="str">
        <f t="shared" si="0"/>
        <v/>
      </c>
      <c r="D12" s="115" t="str">
        <f t="shared" si="1"/>
        <v/>
      </c>
      <c r="E12" s="247"/>
      <c r="F12" s="248"/>
      <c r="G12" s="249"/>
      <c r="H12" s="248"/>
      <c r="I12" s="249"/>
      <c r="J12" s="250"/>
      <c r="L12" s="84">
        <v>5</v>
      </c>
      <c r="M12" s="256"/>
      <c r="N12" s="85" t="str">
        <f t="shared" si="2"/>
        <v/>
      </c>
      <c r="O12" s="118" t="str">
        <f t="shared" si="3"/>
        <v/>
      </c>
      <c r="P12" s="262"/>
      <c r="Q12" s="263"/>
      <c r="R12" s="264"/>
      <c r="S12" s="263"/>
      <c r="T12" s="264"/>
      <c r="U12" s="265"/>
      <c r="W12" s="159" t="s">
        <v>56</v>
      </c>
    </row>
    <row r="13" spans="1:23" ht="15.95" customHeight="1">
      <c r="A13" s="67">
        <v>6</v>
      </c>
      <c r="B13" s="241"/>
      <c r="C13" s="79" t="str">
        <f t="shared" si="0"/>
        <v/>
      </c>
      <c r="D13" s="115" t="str">
        <f t="shared" si="1"/>
        <v/>
      </c>
      <c r="E13" s="247"/>
      <c r="F13" s="248"/>
      <c r="G13" s="249"/>
      <c r="H13" s="248"/>
      <c r="I13" s="249"/>
      <c r="J13" s="250"/>
      <c r="L13" s="84">
        <v>6</v>
      </c>
      <c r="M13" s="256"/>
      <c r="N13" s="85" t="str">
        <f t="shared" si="2"/>
        <v/>
      </c>
      <c r="O13" s="118" t="str">
        <f t="shared" si="3"/>
        <v/>
      </c>
      <c r="P13" s="262"/>
      <c r="Q13" s="263"/>
      <c r="R13" s="264"/>
      <c r="S13" s="263"/>
      <c r="T13" s="264"/>
      <c r="U13" s="265"/>
      <c r="W13" s="159" t="s">
        <v>64</v>
      </c>
    </row>
    <row r="14" spans="1:23" ht="15.95" customHeight="1">
      <c r="A14" s="67">
        <v>7</v>
      </c>
      <c r="B14" s="241"/>
      <c r="C14" s="79" t="str">
        <f t="shared" si="0"/>
        <v/>
      </c>
      <c r="D14" s="115" t="str">
        <f t="shared" si="1"/>
        <v/>
      </c>
      <c r="E14" s="247"/>
      <c r="F14" s="248"/>
      <c r="G14" s="249"/>
      <c r="H14" s="248"/>
      <c r="I14" s="249"/>
      <c r="J14" s="250"/>
      <c r="L14" s="84">
        <v>7</v>
      </c>
      <c r="M14" s="256"/>
      <c r="N14" s="85" t="str">
        <f t="shared" si="2"/>
        <v/>
      </c>
      <c r="O14" s="118" t="str">
        <f t="shared" si="3"/>
        <v/>
      </c>
      <c r="P14" s="262"/>
      <c r="Q14" s="263"/>
      <c r="R14" s="264"/>
      <c r="S14" s="263"/>
      <c r="T14" s="264"/>
      <c r="U14" s="265"/>
      <c r="W14" s="2" t="s">
        <v>59</v>
      </c>
    </row>
    <row r="15" spans="1:23" ht="15.95" customHeight="1">
      <c r="A15" s="67">
        <v>8</v>
      </c>
      <c r="B15" s="241"/>
      <c r="C15" s="79" t="str">
        <f t="shared" si="0"/>
        <v/>
      </c>
      <c r="D15" s="115" t="str">
        <f t="shared" si="1"/>
        <v/>
      </c>
      <c r="E15" s="247"/>
      <c r="F15" s="248"/>
      <c r="G15" s="249"/>
      <c r="H15" s="248"/>
      <c r="I15" s="249"/>
      <c r="J15" s="250"/>
      <c r="L15" s="84">
        <v>8</v>
      </c>
      <c r="M15" s="256"/>
      <c r="N15" s="85" t="str">
        <f t="shared" si="2"/>
        <v/>
      </c>
      <c r="O15" s="118" t="str">
        <f t="shared" si="3"/>
        <v/>
      </c>
      <c r="P15" s="262"/>
      <c r="Q15" s="263"/>
      <c r="R15" s="264"/>
      <c r="S15" s="263"/>
      <c r="T15" s="264"/>
      <c r="U15" s="265"/>
      <c r="W15" s="2" t="s">
        <v>60</v>
      </c>
    </row>
    <row r="16" spans="1:23" ht="15.95" customHeight="1">
      <c r="A16" s="67">
        <v>9</v>
      </c>
      <c r="B16" s="241"/>
      <c r="C16" s="79" t="str">
        <f t="shared" si="0"/>
        <v/>
      </c>
      <c r="D16" s="115" t="str">
        <f t="shared" si="1"/>
        <v/>
      </c>
      <c r="E16" s="247"/>
      <c r="F16" s="248"/>
      <c r="G16" s="249"/>
      <c r="H16" s="248"/>
      <c r="I16" s="249"/>
      <c r="J16" s="250"/>
      <c r="L16" s="84">
        <v>9</v>
      </c>
      <c r="M16" s="256"/>
      <c r="N16" s="85" t="str">
        <f t="shared" si="2"/>
        <v/>
      </c>
      <c r="O16" s="118" t="str">
        <f t="shared" si="3"/>
        <v/>
      </c>
      <c r="P16" s="262"/>
      <c r="Q16" s="263"/>
      <c r="R16" s="264"/>
      <c r="S16" s="263"/>
      <c r="T16" s="264"/>
      <c r="U16" s="265"/>
      <c r="W16" s="2" t="s">
        <v>61</v>
      </c>
    </row>
    <row r="17" spans="1:23" ht="15.95" customHeight="1" thickBot="1">
      <c r="A17" s="67">
        <v>10</v>
      </c>
      <c r="B17" s="241"/>
      <c r="C17" s="79" t="str">
        <f t="shared" si="0"/>
        <v/>
      </c>
      <c r="D17" s="115" t="str">
        <f t="shared" si="1"/>
        <v/>
      </c>
      <c r="E17" s="247"/>
      <c r="F17" s="248"/>
      <c r="G17" s="249"/>
      <c r="H17" s="248"/>
      <c r="I17" s="249"/>
      <c r="J17" s="250"/>
      <c r="L17" s="84">
        <v>10</v>
      </c>
      <c r="M17" s="256"/>
      <c r="N17" s="85" t="str">
        <f t="shared" si="2"/>
        <v/>
      </c>
      <c r="O17" s="118" t="str">
        <f t="shared" si="3"/>
        <v/>
      </c>
      <c r="P17" s="262"/>
      <c r="Q17" s="263"/>
      <c r="R17" s="264"/>
      <c r="S17" s="263"/>
      <c r="T17" s="264"/>
      <c r="U17" s="265"/>
      <c r="W17" s="160" t="s">
        <v>62</v>
      </c>
    </row>
    <row r="18" spans="1:23" ht="15.95" customHeight="1" thickBot="1">
      <c r="A18" s="67">
        <v>11</v>
      </c>
      <c r="B18" s="241"/>
      <c r="C18" s="79" t="str">
        <f t="shared" si="0"/>
        <v/>
      </c>
      <c r="D18" s="115" t="str">
        <f t="shared" si="1"/>
        <v/>
      </c>
      <c r="E18" s="247"/>
      <c r="F18" s="248"/>
      <c r="G18" s="249"/>
      <c r="H18" s="248"/>
      <c r="I18" s="249"/>
      <c r="J18" s="250"/>
      <c r="L18" s="84">
        <v>11</v>
      </c>
      <c r="M18" s="256"/>
      <c r="N18" s="85" t="str">
        <f t="shared" si="2"/>
        <v/>
      </c>
      <c r="O18" s="118" t="str">
        <f t="shared" si="3"/>
        <v/>
      </c>
      <c r="P18" s="262"/>
      <c r="Q18" s="263"/>
      <c r="R18" s="264"/>
      <c r="S18" s="263"/>
      <c r="T18" s="264"/>
      <c r="U18" s="265"/>
    </row>
    <row r="19" spans="1:23" ht="15.95" customHeight="1" thickBot="1">
      <c r="A19" s="67">
        <v>12</v>
      </c>
      <c r="B19" s="241"/>
      <c r="C19" s="79" t="str">
        <f t="shared" si="0"/>
        <v/>
      </c>
      <c r="D19" s="115" t="str">
        <f t="shared" si="1"/>
        <v/>
      </c>
      <c r="E19" s="247"/>
      <c r="F19" s="248"/>
      <c r="G19" s="249"/>
      <c r="H19" s="248"/>
      <c r="I19" s="249"/>
      <c r="J19" s="250"/>
      <c r="L19" s="84">
        <v>12</v>
      </c>
      <c r="M19" s="256"/>
      <c r="N19" s="85" t="str">
        <f t="shared" si="2"/>
        <v/>
      </c>
      <c r="O19" s="118" t="str">
        <f t="shared" si="3"/>
        <v/>
      </c>
      <c r="P19" s="262"/>
      <c r="Q19" s="263"/>
      <c r="R19" s="264"/>
      <c r="S19" s="263"/>
      <c r="T19" s="264"/>
      <c r="U19" s="265"/>
      <c r="W19" s="121" t="s">
        <v>94</v>
      </c>
    </row>
    <row r="20" spans="1:23" ht="15.95" customHeight="1">
      <c r="A20" s="67">
        <v>13</v>
      </c>
      <c r="B20" s="241"/>
      <c r="C20" s="79" t="str">
        <f t="shared" si="0"/>
        <v/>
      </c>
      <c r="D20" s="115" t="str">
        <f t="shared" si="1"/>
        <v/>
      </c>
      <c r="E20" s="247"/>
      <c r="F20" s="248"/>
      <c r="G20" s="249"/>
      <c r="H20" s="248"/>
      <c r="I20" s="249"/>
      <c r="J20" s="250"/>
      <c r="L20" s="84">
        <v>13</v>
      </c>
      <c r="M20" s="256"/>
      <c r="N20" s="85" t="str">
        <f t="shared" si="2"/>
        <v/>
      </c>
      <c r="O20" s="118" t="str">
        <f t="shared" si="3"/>
        <v/>
      </c>
      <c r="P20" s="262"/>
      <c r="Q20" s="263"/>
      <c r="R20" s="264"/>
      <c r="S20" s="263"/>
      <c r="T20" s="264"/>
      <c r="U20" s="265"/>
      <c r="W20" s="122" t="s">
        <v>50</v>
      </c>
    </row>
    <row r="21" spans="1:23" ht="15.95" customHeight="1">
      <c r="A21" s="67">
        <v>14</v>
      </c>
      <c r="B21" s="241"/>
      <c r="C21" s="79" t="str">
        <f t="shared" si="0"/>
        <v/>
      </c>
      <c r="D21" s="115" t="str">
        <f t="shared" si="1"/>
        <v/>
      </c>
      <c r="E21" s="247"/>
      <c r="F21" s="248"/>
      <c r="G21" s="249"/>
      <c r="H21" s="248"/>
      <c r="I21" s="249"/>
      <c r="J21" s="250"/>
      <c r="L21" s="84">
        <v>14</v>
      </c>
      <c r="M21" s="256"/>
      <c r="N21" s="85" t="str">
        <f t="shared" si="2"/>
        <v/>
      </c>
      <c r="O21" s="118" t="str">
        <f t="shared" si="3"/>
        <v/>
      </c>
      <c r="P21" s="262"/>
      <c r="Q21" s="263"/>
      <c r="R21" s="264"/>
      <c r="S21" s="263"/>
      <c r="T21" s="264"/>
      <c r="U21" s="265"/>
      <c r="W21" s="123" t="s">
        <v>53</v>
      </c>
    </row>
    <row r="22" spans="1:23" ht="15.95" customHeight="1">
      <c r="A22" s="67">
        <v>15</v>
      </c>
      <c r="B22" s="241"/>
      <c r="C22" s="79" t="str">
        <f t="shared" si="0"/>
        <v/>
      </c>
      <c r="D22" s="115" t="str">
        <f t="shared" si="1"/>
        <v/>
      </c>
      <c r="E22" s="247"/>
      <c r="F22" s="248"/>
      <c r="G22" s="249"/>
      <c r="H22" s="248"/>
      <c r="I22" s="249"/>
      <c r="J22" s="250"/>
      <c r="L22" s="84">
        <v>15</v>
      </c>
      <c r="M22" s="256"/>
      <c r="N22" s="85" t="str">
        <f t="shared" si="2"/>
        <v/>
      </c>
      <c r="O22" s="118" t="str">
        <f t="shared" si="3"/>
        <v/>
      </c>
      <c r="P22" s="262"/>
      <c r="Q22" s="263"/>
      <c r="R22" s="264"/>
      <c r="S22" s="263"/>
      <c r="T22" s="264"/>
      <c r="U22" s="265"/>
      <c r="W22" s="123" t="s">
        <v>54</v>
      </c>
    </row>
    <row r="23" spans="1:23" ht="15.95" customHeight="1">
      <c r="A23" s="67">
        <v>16</v>
      </c>
      <c r="B23" s="241"/>
      <c r="C23" s="79" t="str">
        <f t="shared" si="0"/>
        <v/>
      </c>
      <c r="D23" s="115" t="str">
        <f t="shared" si="1"/>
        <v/>
      </c>
      <c r="E23" s="247"/>
      <c r="F23" s="248"/>
      <c r="G23" s="249"/>
      <c r="H23" s="248"/>
      <c r="I23" s="249"/>
      <c r="J23" s="250"/>
      <c r="L23" s="84">
        <v>16</v>
      </c>
      <c r="M23" s="256"/>
      <c r="N23" s="85" t="str">
        <f t="shared" si="2"/>
        <v/>
      </c>
      <c r="O23" s="118" t="str">
        <f t="shared" si="3"/>
        <v/>
      </c>
      <c r="P23" s="262"/>
      <c r="Q23" s="263"/>
      <c r="R23" s="264"/>
      <c r="S23" s="263"/>
      <c r="T23" s="264"/>
      <c r="U23" s="265"/>
      <c r="W23" s="123" t="s">
        <v>59</v>
      </c>
    </row>
    <row r="24" spans="1:23" ht="15.95" customHeight="1">
      <c r="A24" s="67">
        <v>17</v>
      </c>
      <c r="B24" s="241"/>
      <c r="C24" s="79" t="str">
        <f t="shared" si="0"/>
        <v/>
      </c>
      <c r="D24" s="115" t="str">
        <f t="shared" si="1"/>
        <v/>
      </c>
      <c r="E24" s="247"/>
      <c r="F24" s="248"/>
      <c r="G24" s="249"/>
      <c r="H24" s="248"/>
      <c r="I24" s="249"/>
      <c r="J24" s="250"/>
      <c r="L24" s="84">
        <v>17</v>
      </c>
      <c r="M24" s="256"/>
      <c r="N24" s="85" t="str">
        <f t="shared" si="2"/>
        <v/>
      </c>
      <c r="O24" s="118" t="str">
        <f t="shared" si="3"/>
        <v/>
      </c>
      <c r="P24" s="262"/>
      <c r="Q24" s="263"/>
      <c r="R24" s="264"/>
      <c r="S24" s="263"/>
      <c r="T24" s="264"/>
      <c r="U24" s="265"/>
      <c r="W24" s="123" t="s">
        <v>60</v>
      </c>
    </row>
    <row r="25" spans="1:23" ht="15.95" customHeight="1">
      <c r="A25" s="67">
        <v>18</v>
      </c>
      <c r="B25" s="241"/>
      <c r="C25" s="79" t="str">
        <f t="shared" si="0"/>
        <v/>
      </c>
      <c r="D25" s="115" t="str">
        <f t="shared" si="1"/>
        <v/>
      </c>
      <c r="E25" s="247"/>
      <c r="F25" s="248"/>
      <c r="G25" s="249"/>
      <c r="H25" s="248"/>
      <c r="I25" s="249"/>
      <c r="J25" s="250"/>
      <c r="L25" s="84">
        <v>18</v>
      </c>
      <c r="M25" s="256"/>
      <c r="N25" s="85" t="str">
        <f t="shared" si="2"/>
        <v/>
      </c>
      <c r="O25" s="118" t="str">
        <f t="shared" si="3"/>
        <v/>
      </c>
      <c r="P25" s="262"/>
      <c r="Q25" s="263"/>
      <c r="R25" s="264"/>
      <c r="S25" s="263"/>
      <c r="T25" s="264"/>
      <c r="U25" s="265"/>
      <c r="W25" s="123" t="s">
        <v>61</v>
      </c>
    </row>
    <row r="26" spans="1:23" ht="15.95" customHeight="1" thickBot="1">
      <c r="A26" s="67">
        <v>19</v>
      </c>
      <c r="B26" s="241"/>
      <c r="C26" s="79" t="str">
        <f t="shared" si="0"/>
        <v/>
      </c>
      <c r="D26" s="115" t="str">
        <f t="shared" si="1"/>
        <v/>
      </c>
      <c r="E26" s="247"/>
      <c r="F26" s="248"/>
      <c r="G26" s="249"/>
      <c r="H26" s="248"/>
      <c r="I26" s="249"/>
      <c r="J26" s="250"/>
      <c r="L26" s="84">
        <v>19</v>
      </c>
      <c r="M26" s="256"/>
      <c r="N26" s="85" t="str">
        <f t="shared" si="2"/>
        <v/>
      </c>
      <c r="O26" s="118" t="str">
        <f t="shared" si="3"/>
        <v/>
      </c>
      <c r="P26" s="262"/>
      <c r="Q26" s="263"/>
      <c r="R26" s="264"/>
      <c r="S26" s="263"/>
      <c r="T26" s="264"/>
      <c r="U26" s="265"/>
      <c r="W26" s="161" t="s">
        <v>62</v>
      </c>
    </row>
    <row r="27" spans="1:23" ht="15.95" customHeight="1">
      <c r="A27" s="67">
        <v>20</v>
      </c>
      <c r="B27" s="241"/>
      <c r="C27" s="79" t="str">
        <f t="shared" si="0"/>
        <v/>
      </c>
      <c r="D27" s="115" t="str">
        <f t="shared" si="1"/>
        <v/>
      </c>
      <c r="E27" s="247"/>
      <c r="F27" s="248"/>
      <c r="G27" s="249"/>
      <c r="H27" s="248"/>
      <c r="I27" s="249"/>
      <c r="J27" s="250"/>
      <c r="L27" s="84">
        <v>20</v>
      </c>
      <c r="M27" s="256"/>
      <c r="N27" s="85" t="str">
        <f t="shared" si="2"/>
        <v/>
      </c>
      <c r="O27" s="118" t="str">
        <f t="shared" si="3"/>
        <v/>
      </c>
      <c r="P27" s="262"/>
      <c r="Q27" s="263"/>
      <c r="R27" s="264"/>
      <c r="S27" s="263"/>
      <c r="T27" s="264"/>
      <c r="U27" s="265"/>
    </row>
    <row r="28" spans="1:23" ht="15.95" customHeight="1">
      <c r="A28" s="67">
        <v>21</v>
      </c>
      <c r="B28" s="241"/>
      <c r="C28" s="79" t="str">
        <f t="shared" si="0"/>
        <v/>
      </c>
      <c r="D28" s="115" t="str">
        <f t="shared" si="1"/>
        <v/>
      </c>
      <c r="E28" s="247"/>
      <c r="F28" s="248"/>
      <c r="G28" s="249"/>
      <c r="H28" s="248"/>
      <c r="I28" s="249"/>
      <c r="J28" s="250"/>
      <c r="L28" s="84">
        <v>21</v>
      </c>
      <c r="M28" s="256"/>
      <c r="N28" s="85" t="str">
        <f t="shared" si="2"/>
        <v/>
      </c>
      <c r="O28" s="118" t="str">
        <f t="shared" si="3"/>
        <v/>
      </c>
      <c r="P28" s="262"/>
      <c r="Q28" s="263"/>
      <c r="R28" s="264"/>
      <c r="S28" s="263"/>
      <c r="T28" s="264"/>
      <c r="U28" s="265"/>
    </row>
    <row r="29" spans="1:23" ht="15.95" customHeight="1">
      <c r="A29" s="67">
        <v>22</v>
      </c>
      <c r="B29" s="241"/>
      <c r="C29" s="79" t="str">
        <f t="shared" si="0"/>
        <v/>
      </c>
      <c r="D29" s="115" t="str">
        <f t="shared" si="1"/>
        <v/>
      </c>
      <c r="E29" s="247"/>
      <c r="F29" s="248"/>
      <c r="G29" s="249"/>
      <c r="H29" s="248"/>
      <c r="I29" s="249"/>
      <c r="J29" s="250"/>
      <c r="L29" s="84">
        <v>22</v>
      </c>
      <c r="M29" s="256"/>
      <c r="N29" s="85" t="str">
        <f t="shared" si="2"/>
        <v/>
      </c>
      <c r="O29" s="118" t="str">
        <f t="shared" si="3"/>
        <v/>
      </c>
      <c r="P29" s="262"/>
      <c r="Q29" s="263"/>
      <c r="R29" s="264"/>
      <c r="S29" s="263"/>
      <c r="T29" s="264"/>
      <c r="U29" s="265"/>
    </row>
    <row r="30" spans="1:23" ht="15.95" customHeight="1">
      <c r="A30" s="67">
        <v>23</v>
      </c>
      <c r="B30" s="241"/>
      <c r="C30" s="79" t="str">
        <f t="shared" si="0"/>
        <v/>
      </c>
      <c r="D30" s="115" t="str">
        <f t="shared" si="1"/>
        <v/>
      </c>
      <c r="E30" s="247"/>
      <c r="F30" s="248"/>
      <c r="G30" s="249"/>
      <c r="H30" s="248"/>
      <c r="I30" s="249"/>
      <c r="J30" s="250"/>
      <c r="L30" s="84">
        <v>23</v>
      </c>
      <c r="M30" s="256"/>
      <c r="N30" s="85" t="str">
        <f t="shared" si="2"/>
        <v/>
      </c>
      <c r="O30" s="118" t="str">
        <f t="shared" si="3"/>
        <v/>
      </c>
      <c r="P30" s="262"/>
      <c r="Q30" s="263"/>
      <c r="R30" s="264"/>
      <c r="S30" s="263"/>
      <c r="T30" s="264"/>
      <c r="U30" s="265"/>
    </row>
    <row r="31" spans="1:23" ht="15.95" customHeight="1">
      <c r="A31" s="67">
        <v>24</v>
      </c>
      <c r="B31" s="241"/>
      <c r="C31" s="79" t="str">
        <f t="shared" si="0"/>
        <v/>
      </c>
      <c r="D31" s="115" t="str">
        <f t="shared" si="1"/>
        <v/>
      </c>
      <c r="E31" s="247"/>
      <c r="F31" s="248"/>
      <c r="G31" s="249"/>
      <c r="H31" s="248"/>
      <c r="I31" s="249"/>
      <c r="J31" s="250"/>
      <c r="L31" s="84">
        <v>24</v>
      </c>
      <c r="M31" s="256"/>
      <c r="N31" s="85" t="str">
        <f t="shared" si="2"/>
        <v/>
      </c>
      <c r="O31" s="118" t="str">
        <f t="shared" si="3"/>
        <v/>
      </c>
      <c r="P31" s="262"/>
      <c r="Q31" s="263"/>
      <c r="R31" s="264"/>
      <c r="S31" s="263"/>
      <c r="T31" s="264"/>
      <c r="U31" s="265"/>
    </row>
    <row r="32" spans="1:23" ht="15.95" customHeight="1">
      <c r="A32" s="67">
        <v>25</v>
      </c>
      <c r="B32" s="241"/>
      <c r="C32" s="79" t="str">
        <f t="shared" si="0"/>
        <v/>
      </c>
      <c r="D32" s="115" t="str">
        <f t="shared" si="1"/>
        <v/>
      </c>
      <c r="E32" s="247"/>
      <c r="F32" s="248"/>
      <c r="G32" s="249"/>
      <c r="H32" s="248"/>
      <c r="I32" s="249"/>
      <c r="J32" s="250"/>
      <c r="L32" s="84">
        <v>25</v>
      </c>
      <c r="M32" s="256"/>
      <c r="N32" s="85" t="str">
        <f t="shared" si="2"/>
        <v/>
      </c>
      <c r="O32" s="118" t="str">
        <f t="shared" si="3"/>
        <v/>
      </c>
      <c r="P32" s="262"/>
      <c r="Q32" s="263"/>
      <c r="R32" s="264"/>
      <c r="S32" s="263"/>
      <c r="T32" s="264"/>
      <c r="U32" s="265"/>
    </row>
    <row r="33" spans="1:21" ht="15.95" customHeight="1">
      <c r="A33" s="67">
        <v>26</v>
      </c>
      <c r="B33" s="241"/>
      <c r="C33" s="79" t="str">
        <f t="shared" si="0"/>
        <v/>
      </c>
      <c r="D33" s="115" t="str">
        <f t="shared" si="1"/>
        <v/>
      </c>
      <c r="E33" s="247"/>
      <c r="F33" s="248"/>
      <c r="G33" s="249"/>
      <c r="H33" s="248"/>
      <c r="I33" s="249"/>
      <c r="J33" s="250"/>
      <c r="L33" s="84">
        <v>26</v>
      </c>
      <c r="M33" s="256"/>
      <c r="N33" s="85" t="str">
        <f t="shared" si="2"/>
        <v/>
      </c>
      <c r="O33" s="118" t="str">
        <f t="shared" si="3"/>
        <v/>
      </c>
      <c r="P33" s="262"/>
      <c r="Q33" s="263"/>
      <c r="R33" s="264"/>
      <c r="S33" s="263"/>
      <c r="T33" s="264"/>
      <c r="U33" s="265"/>
    </row>
    <row r="34" spans="1:21" ht="15.95" customHeight="1">
      <c r="A34" s="67">
        <v>27</v>
      </c>
      <c r="B34" s="241"/>
      <c r="C34" s="79" t="str">
        <f t="shared" si="0"/>
        <v/>
      </c>
      <c r="D34" s="115" t="str">
        <f t="shared" si="1"/>
        <v/>
      </c>
      <c r="E34" s="247"/>
      <c r="F34" s="248"/>
      <c r="G34" s="249"/>
      <c r="H34" s="248"/>
      <c r="I34" s="249"/>
      <c r="J34" s="250"/>
      <c r="L34" s="84">
        <v>27</v>
      </c>
      <c r="M34" s="256"/>
      <c r="N34" s="85" t="str">
        <f t="shared" si="2"/>
        <v/>
      </c>
      <c r="O34" s="118" t="str">
        <f t="shared" si="3"/>
        <v/>
      </c>
      <c r="P34" s="262"/>
      <c r="Q34" s="263"/>
      <c r="R34" s="264"/>
      <c r="S34" s="263"/>
      <c r="T34" s="264"/>
      <c r="U34" s="265"/>
    </row>
    <row r="35" spans="1:21" ht="15.95" customHeight="1">
      <c r="A35" s="67">
        <v>28</v>
      </c>
      <c r="B35" s="241"/>
      <c r="C35" s="79" t="str">
        <f t="shared" si="0"/>
        <v/>
      </c>
      <c r="D35" s="115" t="str">
        <f t="shared" si="1"/>
        <v/>
      </c>
      <c r="E35" s="247"/>
      <c r="F35" s="248"/>
      <c r="G35" s="249"/>
      <c r="H35" s="248"/>
      <c r="I35" s="249"/>
      <c r="J35" s="250"/>
      <c r="L35" s="84">
        <v>28</v>
      </c>
      <c r="M35" s="256"/>
      <c r="N35" s="85" t="str">
        <f t="shared" si="2"/>
        <v/>
      </c>
      <c r="O35" s="118" t="str">
        <f t="shared" si="3"/>
        <v/>
      </c>
      <c r="P35" s="262"/>
      <c r="Q35" s="263"/>
      <c r="R35" s="264"/>
      <c r="S35" s="263"/>
      <c r="T35" s="264"/>
      <c r="U35" s="265"/>
    </row>
    <row r="36" spans="1:21" ht="15.95" customHeight="1">
      <c r="A36" s="67">
        <v>29</v>
      </c>
      <c r="B36" s="241"/>
      <c r="C36" s="79" t="str">
        <f t="shared" si="0"/>
        <v/>
      </c>
      <c r="D36" s="115" t="str">
        <f t="shared" si="1"/>
        <v/>
      </c>
      <c r="E36" s="247"/>
      <c r="F36" s="248"/>
      <c r="G36" s="249"/>
      <c r="H36" s="248"/>
      <c r="I36" s="249"/>
      <c r="J36" s="250"/>
      <c r="L36" s="84">
        <v>29</v>
      </c>
      <c r="M36" s="256"/>
      <c r="N36" s="85" t="str">
        <f t="shared" si="2"/>
        <v/>
      </c>
      <c r="O36" s="118" t="str">
        <f t="shared" si="3"/>
        <v/>
      </c>
      <c r="P36" s="262"/>
      <c r="Q36" s="263"/>
      <c r="R36" s="264"/>
      <c r="S36" s="263"/>
      <c r="T36" s="264"/>
      <c r="U36" s="265"/>
    </row>
    <row r="37" spans="1:21" ht="15.95" customHeight="1">
      <c r="A37" s="67">
        <v>30</v>
      </c>
      <c r="B37" s="241"/>
      <c r="C37" s="79" t="str">
        <f t="shared" si="0"/>
        <v/>
      </c>
      <c r="D37" s="115" t="str">
        <f t="shared" si="1"/>
        <v/>
      </c>
      <c r="E37" s="247"/>
      <c r="F37" s="248"/>
      <c r="G37" s="249"/>
      <c r="H37" s="248"/>
      <c r="I37" s="249"/>
      <c r="J37" s="250"/>
      <c r="L37" s="84">
        <v>30</v>
      </c>
      <c r="M37" s="256"/>
      <c r="N37" s="85" t="str">
        <f t="shared" si="2"/>
        <v/>
      </c>
      <c r="O37" s="118" t="str">
        <f t="shared" si="3"/>
        <v/>
      </c>
      <c r="P37" s="262"/>
      <c r="Q37" s="263"/>
      <c r="R37" s="264"/>
      <c r="S37" s="263"/>
      <c r="T37" s="264"/>
      <c r="U37" s="265"/>
    </row>
    <row r="38" spans="1:21" ht="15.95" customHeight="1">
      <c r="A38" s="67">
        <v>31</v>
      </c>
      <c r="B38" s="241"/>
      <c r="C38" s="79" t="str">
        <f t="shared" si="0"/>
        <v/>
      </c>
      <c r="D38" s="115" t="str">
        <f t="shared" si="1"/>
        <v/>
      </c>
      <c r="E38" s="247"/>
      <c r="F38" s="248"/>
      <c r="G38" s="249"/>
      <c r="H38" s="248"/>
      <c r="I38" s="249"/>
      <c r="J38" s="250"/>
      <c r="L38" s="84">
        <v>31</v>
      </c>
      <c r="M38" s="256"/>
      <c r="N38" s="85" t="str">
        <f t="shared" si="2"/>
        <v/>
      </c>
      <c r="O38" s="118" t="str">
        <f t="shared" si="3"/>
        <v/>
      </c>
      <c r="P38" s="262"/>
      <c r="Q38" s="263"/>
      <c r="R38" s="264"/>
      <c r="S38" s="263"/>
      <c r="T38" s="264"/>
      <c r="U38" s="265"/>
    </row>
    <row r="39" spans="1:21" ht="15.95" customHeight="1">
      <c r="A39" s="67">
        <v>32</v>
      </c>
      <c r="B39" s="241"/>
      <c r="C39" s="79" t="str">
        <f t="shared" si="0"/>
        <v/>
      </c>
      <c r="D39" s="115" t="str">
        <f t="shared" si="1"/>
        <v/>
      </c>
      <c r="E39" s="247"/>
      <c r="F39" s="248"/>
      <c r="G39" s="249"/>
      <c r="H39" s="248"/>
      <c r="I39" s="249"/>
      <c r="J39" s="250"/>
      <c r="L39" s="84">
        <v>32</v>
      </c>
      <c r="M39" s="256"/>
      <c r="N39" s="85" t="str">
        <f t="shared" si="2"/>
        <v/>
      </c>
      <c r="O39" s="118" t="str">
        <f t="shared" si="3"/>
        <v/>
      </c>
      <c r="P39" s="262"/>
      <c r="Q39" s="263"/>
      <c r="R39" s="264"/>
      <c r="S39" s="263"/>
      <c r="T39" s="264"/>
      <c r="U39" s="265"/>
    </row>
    <row r="40" spans="1:21" ht="15.95" customHeight="1">
      <c r="A40" s="67">
        <v>33</v>
      </c>
      <c r="B40" s="241"/>
      <c r="C40" s="79" t="str">
        <f t="shared" si="0"/>
        <v/>
      </c>
      <c r="D40" s="115" t="str">
        <f t="shared" ref="D40:D71" si="4">IF(B40="","",IF(VLOOKUP(B40,名簿,4,FALSE)="","",VLOOKUP(B40,名簿,4,FALSE)))</f>
        <v/>
      </c>
      <c r="E40" s="247"/>
      <c r="F40" s="248"/>
      <c r="G40" s="249"/>
      <c r="H40" s="248"/>
      <c r="I40" s="249"/>
      <c r="J40" s="250"/>
      <c r="L40" s="84">
        <v>33</v>
      </c>
      <c r="M40" s="256"/>
      <c r="N40" s="85" t="str">
        <f t="shared" ref="N40:N71" si="5">IF(M40="","",VLOOKUP(M40,名簿,2,FALSE))</f>
        <v/>
      </c>
      <c r="O40" s="118" t="str">
        <f t="shared" ref="O40:O71" si="6">IF(M40="","",IF(VLOOKUP(M40,名簿,4,FALSE)="","",VLOOKUP(M40,名簿,4,FALSE)))</f>
        <v/>
      </c>
      <c r="P40" s="262"/>
      <c r="Q40" s="263"/>
      <c r="R40" s="264"/>
      <c r="S40" s="263"/>
      <c r="T40" s="264"/>
      <c r="U40" s="265"/>
    </row>
    <row r="41" spans="1:21" ht="15.95" customHeight="1">
      <c r="A41" s="67">
        <v>34</v>
      </c>
      <c r="B41" s="241"/>
      <c r="C41" s="79" t="str">
        <f t="shared" si="0"/>
        <v/>
      </c>
      <c r="D41" s="115" t="str">
        <f t="shared" si="4"/>
        <v/>
      </c>
      <c r="E41" s="247"/>
      <c r="F41" s="248"/>
      <c r="G41" s="249"/>
      <c r="H41" s="248"/>
      <c r="I41" s="249"/>
      <c r="J41" s="250"/>
      <c r="L41" s="84">
        <v>34</v>
      </c>
      <c r="M41" s="256"/>
      <c r="N41" s="85" t="str">
        <f t="shared" si="5"/>
        <v/>
      </c>
      <c r="O41" s="118" t="str">
        <f t="shared" si="6"/>
        <v/>
      </c>
      <c r="P41" s="262"/>
      <c r="Q41" s="263"/>
      <c r="R41" s="264"/>
      <c r="S41" s="263"/>
      <c r="T41" s="264"/>
      <c r="U41" s="265"/>
    </row>
    <row r="42" spans="1:21" ht="15.95" customHeight="1">
      <c r="A42" s="67">
        <v>35</v>
      </c>
      <c r="B42" s="241"/>
      <c r="C42" s="79" t="str">
        <f t="shared" si="0"/>
        <v/>
      </c>
      <c r="D42" s="115" t="str">
        <f t="shared" si="4"/>
        <v/>
      </c>
      <c r="E42" s="247"/>
      <c r="F42" s="248"/>
      <c r="G42" s="249"/>
      <c r="H42" s="248"/>
      <c r="I42" s="249"/>
      <c r="J42" s="250"/>
      <c r="L42" s="84">
        <v>35</v>
      </c>
      <c r="M42" s="256"/>
      <c r="N42" s="85" t="str">
        <f t="shared" si="5"/>
        <v/>
      </c>
      <c r="O42" s="118" t="str">
        <f t="shared" si="6"/>
        <v/>
      </c>
      <c r="P42" s="262"/>
      <c r="Q42" s="263"/>
      <c r="R42" s="264"/>
      <c r="S42" s="263"/>
      <c r="T42" s="264"/>
      <c r="U42" s="265"/>
    </row>
    <row r="43" spans="1:21" ht="15.95" customHeight="1">
      <c r="A43" s="67">
        <v>36</v>
      </c>
      <c r="B43" s="241"/>
      <c r="C43" s="79" t="str">
        <f t="shared" si="0"/>
        <v/>
      </c>
      <c r="D43" s="115" t="str">
        <f t="shared" si="4"/>
        <v/>
      </c>
      <c r="E43" s="247"/>
      <c r="F43" s="248"/>
      <c r="G43" s="249"/>
      <c r="H43" s="248"/>
      <c r="I43" s="249"/>
      <c r="J43" s="250"/>
      <c r="L43" s="84">
        <v>36</v>
      </c>
      <c r="M43" s="256"/>
      <c r="N43" s="85" t="str">
        <f t="shared" si="5"/>
        <v/>
      </c>
      <c r="O43" s="118" t="str">
        <f t="shared" si="6"/>
        <v/>
      </c>
      <c r="P43" s="262"/>
      <c r="Q43" s="263"/>
      <c r="R43" s="264"/>
      <c r="S43" s="263"/>
      <c r="T43" s="264"/>
      <c r="U43" s="265"/>
    </row>
    <row r="44" spans="1:21" ht="15.95" customHeight="1">
      <c r="A44" s="67">
        <v>37</v>
      </c>
      <c r="B44" s="241"/>
      <c r="C44" s="79" t="str">
        <f t="shared" si="0"/>
        <v/>
      </c>
      <c r="D44" s="115" t="str">
        <f t="shared" si="4"/>
        <v/>
      </c>
      <c r="E44" s="247"/>
      <c r="F44" s="248"/>
      <c r="G44" s="249"/>
      <c r="H44" s="248"/>
      <c r="I44" s="249"/>
      <c r="J44" s="250"/>
      <c r="L44" s="84">
        <v>37</v>
      </c>
      <c r="M44" s="256"/>
      <c r="N44" s="85" t="str">
        <f t="shared" si="5"/>
        <v/>
      </c>
      <c r="O44" s="118" t="str">
        <f t="shared" si="6"/>
        <v/>
      </c>
      <c r="P44" s="262"/>
      <c r="Q44" s="263"/>
      <c r="R44" s="264"/>
      <c r="S44" s="263"/>
      <c r="T44" s="264"/>
      <c r="U44" s="265"/>
    </row>
    <row r="45" spans="1:21" ht="15.95" customHeight="1">
      <c r="A45" s="67">
        <v>38</v>
      </c>
      <c r="B45" s="241"/>
      <c r="C45" s="79" t="str">
        <f t="shared" si="0"/>
        <v/>
      </c>
      <c r="D45" s="115" t="str">
        <f t="shared" si="4"/>
        <v/>
      </c>
      <c r="E45" s="247"/>
      <c r="F45" s="248"/>
      <c r="G45" s="249"/>
      <c r="H45" s="248"/>
      <c r="I45" s="249"/>
      <c r="J45" s="250"/>
      <c r="L45" s="84">
        <v>38</v>
      </c>
      <c r="M45" s="256"/>
      <c r="N45" s="85" t="str">
        <f t="shared" si="5"/>
        <v/>
      </c>
      <c r="O45" s="118" t="str">
        <f t="shared" si="6"/>
        <v/>
      </c>
      <c r="P45" s="262"/>
      <c r="Q45" s="263"/>
      <c r="R45" s="264"/>
      <c r="S45" s="263"/>
      <c r="T45" s="264"/>
      <c r="U45" s="265"/>
    </row>
    <row r="46" spans="1:21" ht="15.95" customHeight="1">
      <c r="A46" s="67">
        <v>39</v>
      </c>
      <c r="B46" s="241"/>
      <c r="C46" s="79" t="str">
        <f t="shared" si="0"/>
        <v/>
      </c>
      <c r="D46" s="115" t="str">
        <f t="shared" si="4"/>
        <v/>
      </c>
      <c r="E46" s="247"/>
      <c r="F46" s="248"/>
      <c r="G46" s="249"/>
      <c r="H46" s="248"/>
      <c r="I46" s="249"/>
      <c r="J46" s="250"/>
      <c r="L46" s="84">
        <v>39</v>
      </c>
      <c r="M46" s="256"/>
      <c r="N46" s="85" t="str">
        <f t="shared" si="5"/>
        <v/>
      </c>
      <c r="O46" s="118" t="str">
        <f t="shared" si="6"/>
        <v/>
      </c>
      <c r="P46" s="262"/>
      <c r="Q46" s="263"/>
      <c r="R46" s="264"/>
      <c r="S46" s="263"/>
      <c r="T46" s="264"/>
      <c r="U46" s="265"/>
    </row>
    <row r="47" spans="1:21" ht="15.95" customHeight="1">
      <c r="A47" s="67">
        <v>40</v>
      </c>
      <c r="B47" s="241"/>
      <c r="C47" s="79" t="str">
        <f t="shared" si="0"/>
        <v/>
      </c>
      <c r="D47" s="115" t="str">
        <f t="shared" si="4"/>
        <v/>
      </c>
      <c r="E47" s="247"/>
      <c r="F47" s="248"/>
      <c r="G47" s="249"/>
      <c r="H47" s="248"/>
      <c r="I47" s="249"/>
      <c r="J47" s="250"/>
      <c r="L47" s="84">
        <v>40</v>
      </c>
      <c r="M47" s="256"/>
      <c r="N47" s="85" t="str">
        <f t="shared" si="5"/>
        <v/>
      </c>
      <c r="O47" s="118" t="str">
        <f t="shared" si="6"/>
        <v/>
      </c>
      <c r="P47" s="262"/>
      <c r="Q47" s="263"/>
      <c r="R47" s="264"/>
      <c r="S47" s="263"/>
      <c r="T47" s="264"/>
      <c r="U47" s="265"/>
    </row>
    <row r="48" spans="1:21" ht="15.95" customHeight="1">
      <c r="A48" s="67">
        <v>41</v>
      </c>
      <c r="B48" s="241"/>
      <c r="C48" s="79" t="str">
        <f t="shared" si="0"/>
        <v/>
      </c>
      <c r="D48" s="115" t="str">
        <f t="shared" si="4"/>
        <v/>
      </c>
      <c r="E48" s="247"/>
      <c r="F48" s="248"/>
      <c r="G48" s="249"/>
      <c r="H48" s="248"/>
      <c r="I48" s="249"/>
      <c r="J48" s="250"/>
      <c r="L48" s="84">
        <v>41</v>
      </c>
      <c r="M48" s="256"/>
      <c r="N48" s="85" t="str">
        <f t="shared" si="5"/>
        <v/>
      </c>
      <c r="O48" s="118" t="str">
        <f t="shared" si="6"/>
        <v/>
      </c>
      <c r="P48" s="262"/>
      <c r="Q48" s="263"/>
      <c r="R48" s="264"/>
      <c r="S48" s="263"/>
      <c r="T48" s="264"/>
      <c r="U48" s="265"/>
    </row>
    <row r="49" spans="1:21" ht="15.95" customHeight="1">
      <c r="A49" s="67">
        <v>42</v>
      </c>
      <c r="B49" s="241"/>
      <c r="C49" s="79" t="str">
        <f t="shared" si="0"/>
        <v/>
      </c>
      <c r="D49" s="115" t="str">
        <f t="shared" si="4"/>
        <v/>
      </c>
      <c r="E49" s="247"/>
      <c r="F49" s="248"/>
      <c r="G49" s="249"/>
      <c r="H49" s="248"/>
      <c r="I49" s="249"/>
      <c r="J49" s="250"/>
      <c r="L49" s="84">
        <v>42</v>
      </c>
      <c r="M49" s="256"/>
      <c r="N49" s="85" t="str">
        <f t="shared" si="5"/>
        <v/>
      </c>
      <c r="O49" s="118" t="str">
        <f t="shared" si="6"/>
        <v/>
      </c>
      <c r="P49" s="262"/>
      <c r="Q49" s="263"/>
      <c r="R49" s="264"/>
      <c r="S49" s="263"/>
      <c r="T49" s="264"/>
      <c r="U49" s="265"/>
    </row>
    <row r="50" spans="1:21" ht="15.95" customHeight="1">
      <c r="A50" s="67">
        <v>43</v>
      </c>
      <c r="B50" s="241"/>
      <c r="C50" s="79" t="str">
        <f t="shared" si="0"/>
        <v/>
      </c>
      <c r="D50" s="115" t="str">
        <f t="shared" si="4"/>
        <v/>
      </c>
      <c r="E50" s="247"/>
      <c r="F50" s="248"/>
      <c r="G50" s="249"/>
      <c r="H50" s="248"/>
      <c r="I50" s="249"/>
      <c r="J50" s="250"/>
      <c r="L50" s="84">
        <v>43</v>
      </c>
      <c r="M50" s="256"/>
      <c r="N50" s="85" t="str">
        <f t="shared" si="5"/>
        <v/>
      </c>
      <c r="O50" s="118" t="str">
        <f t="shared" si="6"/>
        <v/>
      </c>
      <c r="P50" s="262"/>
      <c r="Q50" s="263"/>
      <c r="R50" s="264"/>
      <c r="S50" s="263"/>
      <c r="T50" s="264"/>
      <c r="U50" s="265"/>
    </row>
    <row r="51" spans="1:21" ht="15.95" customHeight="1">
      <c r="A51" s="67">
        <v>44</v>
      </c>
      <c r="B51" s="241"/>
      <c r="C51" s="79" t="str">
        <f t="shared" si="0"/>
        <v/>
      </c>
      <c r="D51" s="115" t="str">
        <f t="shared" si="4"/>
        <v/>
      </c>
      <c r="E51" s="247"/>
      <c r="F51" s="248"/>
      <c r="G51" s="249"/>
      <c r="H51" s="248"/>
      <c r="I51" s="249"/>
      <c r="J51" s="250"/>
      <c r="L51" s="84">
        <v>44</v>
      </c>
      <c r="M51" s="256"/>
      <c r="N51" s="85" t="str">
        <f t="shared" si="5"/>
        <v/>
      </c>
      <c r="O51" s="118" t="str">
        <f t="shared" si="6"/>
        <v/>
      </c>
      <c r="P51" s="262"/>
      <c r="Q51" s="263"/>
      <c r="R51" s="264"/>
      <c r="S51" s="263"/>
      <c r="T51" s="264"/>
      <c r="U51" s="265"/>
    </row>
    <row r="52" spans="1:21" ht="15.95" customHeight="1">
      <c r="A52" s="67">
        <v>45</v>
      </c>
      <c r="B52" s="241"/>
      <c r="C52" s="79" t="str">
        <f t="shared" si="0"/>
        <v/>
      </c>
      <c r="D52" s="115" t="str">
        <f t="shared" si="4"/>
        <v/>
      </c>
      <c r="E52" s="247"/>
      <c r="F52" s="248"/>
      <c r="G52" s="249"/>
      <c r="H52" s="248"/>
      <c r="I52" s="249"/>
      <c r="J52" s="250"/>
      <c r="L52" s="84">
        <v>45</v>
      </c>
      <c r="M52" s="256"/>
      <c r="N52" s="85" t="str">
        <f t="shared" si="5"/>
        <v/>
      </c>
      <c r="O52" s="118" t="str">
        <f t="shared" si="6"/>
        <v/>
      </c>
      <c r="P52" s="262"/>
      <c r="Q52" s="263"/>
      <c r="R52" s="264"/>
      <c r="S52" s="263"/>
      <c r="T52" s="264"/>
      <c r="U52" s="265"/>
    </row>
    <row r="53" spans="1:21" ht="15.95" customHeight="1">
      <c r="A53" s="67">
        <v>46</v>
      </c>
      <c r="B53" s="241"/>
      <c r="C53" s="79" t="str">
        <f t="shared" si="0"/>
        <v/>
      </c>
      <c r="D53" s="115" t="str">
        <f t="shared" si="4"/>
        <v/>
      </c>
      <c r="E53" s="247"/>
      <c r="F53" s="248"/>
      <c r="G53" s="249"/>
      <c r="H53" s="248"/>
      <c r="I53" s="249"/>
      <c r="J53" s="250"/>
      <c r="L53" s="84">
        <v>46</v>
      </c>
      <c r="M53" s="256"/>
      <c r="N53" s="85" t="str">
        <f t="shared" si="5"/>
        <v/>
      </c>
      <c r="O53" s="118" t="str">
        <f t="shared" si="6"/>
        <v/>
      </c>
      <c r="P53" s="262"/>
      <c r="Q53" s="263"/>
      <c r="R53" s="264"/>
      <c r="S53" s="263"/>
      <c r="T53" s="264"/>
      <c r="U53" s="265"/>
    </row>
    <row r="54" spans="1:21" ht="15.95" customHeight="1">
      <c r="A54" s="67">
        <v>47</v>
      </c>
      <c r="B54" s="241"/>
      <c r="C54" s="79" t="str">
        <f t="shared" si="0"/>
        <v/>
      </c>
      <c r="D54" s="115" t="str">
        <f t="shared" si="4"/>
        <v/>
      </c>
      <c r="E54" s="247"/>
      <c r="F54" s="248"/>
      <c r="G54" s="249"/>
      <c r="H54" s="248"/>
      <c r="I54" s="249"/>
      <c r="J54" s="250"/>
      <c r="L54" s="84">
        <v>47</v>
      </c>
      <c r="M54" s="256"/>
      <c r="N54" s="85" t="str">
        <f t="shared" si="5"/>
        <v/>
      </c>
      <c r="O54" s="118" t="str">
        <f t="shared" si="6"/>
        <v/>
      </c>
      <c r="P54" s="262"/>
      <c r="Q54" s="263"/>
      <c r="R54" s="264"/>
      <c r="S54" s="263"/>
      <c r="T54" s="264"/>
      <c r="U54" s="265"/>
    </row>
    <row r="55" spans="1:21" ht="15.95" customHeight="1">
      <c r="A55" s="67">
        <v>48</v>
      </c>
      <c r="B55" s="241"/>
      <c r="C55" s="79" t="str">
        <f t="shared" si="0"/>
        <v/>
      </c>
      <c r="D55" s="115" t="str">
        <f t="shared" si="4"/>
        <v/>
      </c>
      <c r="E55" s="247"/>
      <c r="F55" s="248"/>
      <c r="G55" s="249"/>
      <c r="H55" s="248"/>
      <c r="I55" s="249"/>
      <c r="J55" s="250"/>
      <c r="L55" s="84">
        <v>48</v>
      </c>
      <c r="M55" s="256"/>
      <c r="N55" s="85" t="str">
        <f t="shared" si="5"/>
        <v/>
      </c>
      <c r="O55" s="118" t="str">
        <f t="shared" si="6"/>
        <v/>
      </c>
      <c r="P55" s="262"/>
      <c r="Q55" s="263"/>
      <c r="R55" s="264"/>
      <c r="S55" s="263"/>
      <c r="T55" s="264"/>
      <c r="U55" s="265"/>
    </row>
    <row r="56" spans="1:21" ht="15.95" customHeight="1">
      <c r="A56" s="67">
        <v>49</v>
      </c>
      <c r="B56" s="241"/>
      <c r="C56" s="79" t="str">
        <f t="shared" si="0"/>
        <v/>
      </c>
      <c r="D56" s="115" t="str">
        <f t="shared" si="4"/>
        <v/>
      </c>
      <c r="E56" s="247"/>
      <c r="F56" s="248"/>
      <c r="G56" s="249"/>
      <c r="H56" s="248"/>
      <c r="I56" s="249"/>
      <c r="J56" s="250"/>
      <c r="L56" s="84">
        <v>49</v>
      </c>
      <c r="M56" s="256"/>
      <c r="N56" s="85" t="str">
        <f t="shared" si="5"/>
        <v/>
      </c>
      <c r="O56" s="118" t="str">
        <f t="shared" si="6"/>
        <v/>
      </c>
      <c r="P56" s="262"/>
      <c r="Q56" s="263"/>
      <c r="R56" s="264"/>
      <c r="S56" s="263"/>
      <c r="T56" s="264"/>
      <c r="U56" s="265"/>
    </row>
    <row r="57" spans="1:21" ht="15.95" customHeight="1">
      <c r="A57" s="67">
        <v>50</v>
      </c>
      <c r="B57" s="241"/>
      <c r="C57" s="79" t="str">
        <f t="shared" si="0"/>
        <v/>
      </c>
      <c r="D57" s="115" t="str">
        <f t="shared" si="4"/>
        <v/>
      </c>
      <c r="E57" s="247"/>
      <c r="F57" s="248"/>
      <c r="G57" s="249"/>
      <c r="H57" s="248"/>
      <c r="I57" s="249"/>
      <c r="J57" s="250"/>
      <c r="L57" s="84">
        <v>50</v>
      </c>
      <c r="M57" s="256"/>
      <c r="N57" s="85" t="str">
        <f t="shared" si="5"/>
        <v/>
      </c>
      <c r="O57" s="118" t="str">
        <f t="shared" si="6"/>
        <v/>
      </c>
      <c r="P57" s="262"/>
      <c r="Q57" s="263"/>
      <c r="R57" s="264"/>
      <c r="S57" s="263"/>
      <c r="T57" s="264"/>
      <c r="U57" s="265"/>
    </row>
    <row r="58" spans="1:21" ht="15.95" customHeight="1">
      <c r="A58" s="67">
        <v>51</v>
      </c>
      <c r="B58" s="241"/>
      <c r="C58" s="79" t="str">
        <f t="shared" si="0"/>
        <v/>
      </c>
      <c r="D58" s="115" t="str">
        <f t="shared" si="4"/>
        <v/>
      </c>
      <c r="E58" s="247"/>
      <c r="F58" s="248"/>
      <c r="G58" s="249"/>
      <c r="H58" s="248"/>
      <c r="I58" s="249"/>
      <c r="J58" s="250"/>
      <c r="L58" s="84">
        <v>51</v>
      </c>
      <c r="M58" s="256"/>
      <c r="N58" s="85" t="str">
        <f t="shared" si="5"/>
        <v/>
      </c>
      <c r="O58" s="118" t="str">
        <f t="shared" si="6"/>
        <v/>
      </c>
      <c r="P58" s="262"/>
      <c r="Q58" s="263"/>
      <c r="R58" s="264"/>
      <c r="S58" s="263"/>
      <c r="T58" s="264"/>
      <c r="U58" s="265"/>
    </row>
    <row r="59" spans="1:21" ht="15.95" customHeight="1">
      <c r="A59" s="67">
        <v>52</v>
      </c>
      <c r="B59" s="241"/>
      <c r="C59" s="79" t="str">
        <f t="shared" si="0"/>
        <v/>
      </c>
      <c r="D59" s="115" t="str">
        <f t="shared" si="4"/>
        <v/>
      </c>
      <c r="E59" s="247"/>
      <c r="F59" s="248"/>
      <c r="G59" s="249"/>
      <c r="H59" s="248"/>
      <c r="I59" s="249"/>
      <c r="J59" s="250"/>
      <c r="L59" s="84">
        <v>52</v>
      </c>
      <c r="M59" s="256"/>
      <c r="N59" s="85" t="str">
        <f t="shared" si="5"/>
        <v/>
      </c>
      <c r="O59" s="118" t="str">
        <f t="shared" si="6"/>
        <v/>
      </c>
      <c r="P59" s="262"/>
      <c r="Q59" s="263"/>
      <c r="R59" s="264"/>
      <c r="S59" s="263"/>
      <c r="T59" s="264"/>
      <c r="U59" s="265"/>
    </row>
    <row r="60" spans="1:21" ht="15.95" customHeight="1">
      <c r="A60" s="67">
        <v>53</v>
      </c>
      <c r="B60" s="241"/>
      <c r="C60" s="79" t="str">
        <f t="shared" si="0"/>
        <v/>
      </c>
      <c r="D60" s="115" t="str">
        <f t="shared" si="4"/>
        <v/>
      </c>
      <c r="E60" s="247"/>
      <c r="F60" s="248"/>
      <c r="G60" s="249"/>
      <c r="H60" s="248"/>
      <c r="I60" s="249"/>
      <c r="J60" s="250"/>
      <c r="L60" s="84">
        <v>53</v>
      </c>
      <c r="M60" s="256"/>
      <c r="N60" s="85" t="str">
        <f t="shared" si="5"/>
        <v/>
      </c>
      <c r="O60" s="118" t="str">
        <f t="shared" si="6"/>
        <v/>
      </c>
      <c r="P60" s="262"/>
      <c r="Q60" s="263"/>
      <c r="R60" s="264"/>
      <c r="S60" s="263"/>
      <c r="T60" s="264"/>
      <c r="U60" s="265"/>
    </row>
    <row r="61" spans="1:21" ht="15.95" customHeight="1">
      <c r="A61" s="67">
        <v>54</v>
      </c>
      <c r="B61" s="241"/>
      <c r="C61" s="79" t="str">
        <f t="shared" si="0"/>
        <v/>
      </c>
      <c r="D61" s="115" t="str">
        <f t="shared" si="4"/>
        <v/>
      </c>
      <c r="E61" s="247"/>
      <c r="F61" s="248"/>
      <c r="G61" s="249"/>
      <c r="H61" s="248"/>
      <c r="I61" s="249"/>
      <c r="J61" s="250"/>
      <c r="L61" s="84">
        <v>54</v>
      </c>
      <c r="M61" s="256"/>
      <c r="N61" s="85" t="str">
        <f t="shared" si="5"/>
        <v/>
      </c>
      <c r="O61" s="118" t="str">
        <f t="shared" si="6"/>
        <v/>
      </c>
      <c r="P61" s="262"/>
      <c r="Q61" s="263"/>
      <c r="R61" s="264"/>
      <c r="S61" s="263"/>
      <c r="T61" s="264"/>
      <c r="U61" s="265"/>
    </row>
    <row r="62" spans="1:21" ht="15.95" customHeight="1">
      <c r="A62" s="67">
        <v>55</v>
      </c>
      <c r="B62" s="241"/>
      <c r="C62" s="79" t="str">
        <f t="shared" si="0"/>
        <v/>
      </c>
      <c r="D62" s="115" t="str">
        <f t="shared" si="4"/>
        <v/>
      </c>
      <c r="E62" s="247"/>
      <c r="F62" s="248"/>
      <c r="G62" s="249"/>
      <c r="H62" s="248"/>
      <c r="I62" s="249"/>
      <c r="J62" s="250"/>
      <c r="L62" s="84">
        <v>55</v>
      </c>
      <c r="M62" s="256"/>
      <c r="N62" s="85" t="str">
        <f t="shared" si="5"/>
        <v/>
      </c>
      <c r="O62" s="118" t="str">
        <f t="shared" si="6"/>
        <v/>
      </c>
      <c r="P62" s="262"/>
      <c r="Q62" s="263"/>
      <c r="R62" s="264"/>
      <c r="S62" s="263"/>
      <c r="T62" s="264"/>
      <c r="U62" s="265"/>
    </row>
    <row r="63" spans="1:21" ht="15.95" customHeight="1">
      <c r="A63" s="67">
        <v>56</v>
      </c>
      <c r="B63" s="241"/>
      <c r="C63" s="79" t="str">
        <f t="shared" si="0"/>
        <v/>
      </c>
      <c r="D63" s="115" t="str">
        <f t="shared" si="4"/>
        <v/>
      </c>
      <c r="E63" s="247"/>
      <c r="F63" s="248"/>
      <c r="G63" s="249"/>
      <c r="H63" s="248"/>
      <c r="I63" s="249"/>
      <c r="J63" s="250"/>
      <c r="L63" s="84">
        <v>56</v>
      </c>
      <c r="M63" s="256"/>
      <c r="N63" s="85" t="str">
        <f t="shared" si="5"/>
        <v/>
      </c>
      <c r="O63" s="118" t="str">
        <f t="shared" si="6"/>
        <v/>
      </c>
      <c r="P63" s="262"/>
      <c r="Q63" s="263"/>
      <c r="R63" s="264"/>
      <c r="S63" s="263"/>
      <c r="T63" s="264"/>
      <c r="U63" s="265"/>
    </row>
    <row r="64" spans="1:21" ht="15.95" customHeight="1">
      <c r="A64" s="67">
        <v>57</v>
      </c>
      <c r="B64" s="241"/>
      <c r="C64" s="79" t="str">
        <f t="shared" si="0"/>
        <v/>
      </c>
      <c r="D64" s="115" t="str">
        <f t="shared" si="4"/>
        <v/>
      </c>
      <c r="E64" s="247"/>
      <c r="F64" s="248"/>
      <c r="G64" s="249"/>
      <c r="H64" s="248"/>
      <c r="I64" s="249"/>
      <c r="J64" s="250"/>
      <c r="L64" s="84">
        <v>57</v>
      </c>
      <c r="M64" s="256"/>
      <c r="N64" s="85" t="str">
        <f t="shared" si="5"/>
        <v/>
      </c>
      <c r="O64" s="118" t="str">
        <f t="shared" si="6"/>
        <v/>
      </c>
      <c r="P64" s="262"/>
      <c r="Q64" s="263"/>
      <c r="R64" s="264"/>
      <c r="S64" s="263"/>
      <c r="T64" s="264"/>
      <c r="U64" s="265"/>
    </row>
    <row r="65" spans="1:21" ht="15.95" customHeight="1">
      <c r="A65" s="67">
        <v>58</v>
      </c>
      <c r="B65" s="241"/>
      <c r="C65" s="79" t="str">
        <f t="shared" si="0"/>
        <v/>
      </c>
      <c r="D65" s="115" t="str">
        <f t="shared" si="4"/>
        <v/>
      </c>
      <c r="E65" s="247"/>
      <c r="F65" s="248"/>
      <c r="G65" s="249"/>
      <c r="H65" s="248"/>
      <c r="I65" s="249"/>
      <c r="J65" s="250"/>
      <c r="L65" s="84">
        <v>58</v>
      </c>
      <c r="M65" s="256"/>
      <c r="N65" s="85" t="str">
        <f t="shared" si="5"/>
        <v/>
      </c>
      <c r="O65" s="118" t="str">
        <f t="shared" si="6"/>
        <v/>
      </c>
      <c r="P65" s="262"/>
      <c r="Q65" s="263"/>
      <c r="R65" s="264"/>
      <c r="S65" s="263"/>
      <c r="T65" s="264"/>
      <c r="U65" s="265"/>
    </row>
    <row r="66" spans="1:21" ht="15.95" customHeight="1">
      <c r="A66" s="67">
        <v>59</v>
      </c>
      <c r="B66" s="241"/>
      <c r="C66" s="79" t="str">
        <f t="shared" si="0"/>
        <v/>
      </c>
      <c r="D66" s="115" t="str">
        <f t="shared" si="4"/>
        <v/>
      </c>
      <c r="E66" s="247"/>
      <c r="F66" s="248"/>
      <c r="G66" s="249"/>
      <c r="H66" s="248"/>
      <c r="I66" s="249"/>
      <c r="J66" s="250"/>
      <c r="L66" s="84">
        <v>59</v>
      </c>
      <c r="M66" s="256"/>
      <c r="N66" s="85" t="str">
        <f t="shared" si="5"/>
        <v/>
      </c>
      <c r="O66" s="118" t="str">
        <f t="shared" si="6"/>
        <v/>
      </c>
      <c r="P66" s="262"/>
      <c r="Q66" s="263"/>
      <c r="R66" s="264"/>
      <c r="S66" s="263"/>
      <c r="T66" s="264"/>
      <c r="U66" s="265"/>
    </row>
    <row r="67" spans="1:21" ht="15.95" customHeight="1">
      <c r="A67" s="67">
        <v>60</v>
      </c>
      <c r="B67" s="241"/>
      <c r="C67" s="79" t="str">
        <f t="shared" si="0"/>
        <v/>
      </c>
      <c r="D67" s="115" t="str">
        <f t="shared" si="4"/>
        <v/>
      </c>
      <c r="E67" s="247"/>
      <c r="F67" s="248"/>
      <c r="G67" s="249"/>
      <c r="H67" s="248"/>
      <c r="I67" s="249"/>
      <c r="J67" s="250"/>
      <c r="L67" s="84">
        <v>60</v>
      </c>
      <c r="M67" s="256"/>
      <c r="N67" s="85" t="str">
        <f t="shared" si="5"/>
        <v/>
      </c>
      <c r="O67" s="118" t="str">
        <f t="shared" si="6"/>
        <v/>
      </c>
      <c r="P67" s="262"/>
      <c r="Q67" s="263"/>
      <c r="R67" s="264"/>
      <c r="S67" s="263"/>
      <c r="T67" s="264"/>
      <c r="U67" s="265"/>
    </row>
    <row r="68" spans="1:21" ht="15.95" customHeight="1">
      <c r="A68" s="67">
        <v>61</v>
      </c>
      <c r="B68" s="241"/>
      <c r="C68" s="79" t="str">
        <f t="shared" si="0"/>
        <v/>
      </c>
      <c r="D68" s="115" t="str">
        <f t="shared" si="4"/>
        <v/>
      </c>
      <c r="E68" s="247"/>
      <c r="F68" s="248"/>
      <c r="G68" s="249"/>
      <c r="H68" s="248"/>
      <c r="I68" s="249"/>
      <c r="J68" s="250"/>
      <c r="L68" s="84">
        <v>61</v>
      </c>
      <c r="M68" s="256"/>
      <c r="N68" s="85" t="str">
        <f t="shared" si="5"/>
        <v/>
      </c>
      <c r="O68" s="118" t="str">
        <f t="shared" si="6"/>
        <v/>
      </c>
      <c r="P68" s="262"/>
      <c r="Q68" s="263"/>
      <c r="R68" s="264"/>
      <c r="S68" s="263"/>
      <c r="T68" s="264"/>
      <c r="U68" s="265"/>
    </row>
    <row r="69" spans="1:21" ht="15.95" customHeight="1">
      <c r="A69" s="67">
        <v>62</v>
      </c>
      <c r="B69" s="241"/>
      <c r="C69" s="79" t="str">
        <f t="shared" si="0"/>
        <v/>
      </c>
      <c r="D69" s="115" t="str">
        <f t="shared" si="4"/>
        <v/>
      </c>
      <c r="E69" s="247"/>
      <c r="F69" s="248"/>
      <c r="G69" s="249"/>
      <c r="H69" s="248"/>
      <c r="I69" s="249"/>
      <c r="J69" s="250"/>
      <c r="L69" s="84">
        <v>62</v>
      </c>
      <c r="M69" s="256"/>
      <c r="N69" s="85" t="str">
        <f t="shared" si="5"/>
        <v/>
      </c>
      <c r="O69" s="118" t="str">
        <f t="shared" si="6"/>
        <v/>
      </c>
      <c r="P69" s="262"/>
      <c r="Q69" s="263"/>
      <c r="R69" s="264"/>
      <c r="S69" s="263"/>
      <c r="T69" s="264"/>
      <c r="U69" s="265"/>
    </row>
    <row r="70" spans="1:21" ht="15.95" customHeight="1">
      <c r="A70" s="67">
        <v>63</v>
      </c>
      <c r="B70" s="241"/>
      <c r="C70" s="79" t="str">
        <f t="shared" si="0"/>
        <v/>
      </c>
      <c r="D70" s="115" t="str">
        <f t="shared" si="4"/>
        <v/>
      </c>
      <c r="E70" s="247"/>
      <c r="F70" s="248"/>
      <c r="G70" s="249"/>
      <c r="H70" s="248"/>
      <c r="I70" s="249"/>
      <c r="J70" s="250"/>
      <c r="L70" s="84">
        <v>63</v>
      </c>
      <c r="M70" s="256"/>
      <c r="N70" s="85" t="str">
        <f t="shared" si="5"/>
        <v/>
      </c>
      <c r="O70" s="118" t="str">
        <f t="shared" si="6"/>
        <v/>
      </c>
      <c r="P70" s="262"/>
      <c r="Q70" s="263"/>
      <c r="R70" s="264"/>
      <c r="S70" s="263"/>
      <c r="T70" s="264"/>
      <c r="U70" s="265"/>
    </row>
    <row r="71" spans="1:21" ht="15.95" customHeight="1">
      <c r="A71" s="67">
        <v>64</v>
      </c>
      <c r="B71" s="241"/>
      <c r="C71" s="79" t="str">
        <f t="shared" si="0"/>
        <v/>
      </c>
      <c r="D71" s="115" t="str">
        <f t="shared" si="4"/>
        <v/>
      </c>
      <c r="E71" s="247"/>
      <c r="F71" s="248"/>
      <c r="G71" s="249"/>
      <c r="H71" s="248"/>
      <c r="I71" s="249"/>
      <c r="J71" s="250"/>
      <c r="L71" s="84">
        <v>64</v>
      </c>
      <c r="M71" s="256"/>
      <c r="N71" s="85" t="str">
        <f t="shared" si="5"/>
        <v/>
      </c>
      <c r="O71" s="118" t="str">
        <f t="shared" si="6"/>
        <v/>
      </c>
      <c r="P71" s="262"/>
      <c r="Q71" s="263"/>
      <c r="R71" s="264"/>
      <c r="S71" s="263"/>
      <c r="T71" s="264"/>
      <c r="U71" s="265"/>
    </row>
    <row r="72" spans="1:21" ht="15.95" customHeight="1">
      <c r="A72" s="67">
        <v>65</v>
      </c>
      <c r="B72" s="241"/>
      <c r="C72" s="79" t="str">
        <f t="shared" ref="C72:C87" si="7">IF(B72="","",VLOOKUP(B72,名簿,2,FALSE))</f>
        <v/>
      </c>
      <c r="D72" s="115" t="str">
        <f t="shared" ref="D72:D87" si="8">IF(B72="","",IF(VLOOKUP(B72,名簿,4,FALSE)="","",VLOOKUP(B72,名簿,4,FALSE)))</f>
        <v/>
      </c>
      <c r="E72" s="247"/>
      <c r="F72" s="248"/>
      <c r="G72" s="249"/>
      <c r="H72" s="248"/>
      <c r="I72" s="249"/>
      <c r="J72" s="250"/>
      <c r="L72" s="84">
        <v>65</v>
      </c>
      <c r="M72" s="256"/>
      <c r="N72" s="85" t="str">
        <f t="shared" ref="N72:N87" si="9">IF(M72="","",VLOOKUP(M72,名簿,2,FALSE))</f>
        <v/>
      </c>
      <c r="O72" s="118" t="str">
        <f t="shared" ref="O72:O87" si="10">IF(M72="","",IF(VLOOKUP(M72,名簿,4,FALSE)="","",VLOOKUP(M72,名簿,4,FALSE)))</f>
        <v/>
      </c>
      <c r="P72" s="262"/>
      <c r="Q72" s="263"/>
      <c r="R72" s="264"/>
      <c r="S72" s="263"/>
      <c r="T72" s="264"/>
      <c r="U72" s="265"/>
    </row>
    <row r="73" spans="1:21" ht="15.95" customHeight="1">
      <c r="A73" s="67">
        <v>66</v>
      </c>
      <c r="B73" s="241"/>
      <c r="C73" s="79" t="str">
        <f t="shared" si="7"/>
        <v/>
      </c>
      <c r="D73" s="115" t="str">
        <f t="shared" si="8"/>
        <v/>
      </c>
      <c r="E73" s="247"/>
      <c r="F73" s="248"/>
      <c r="G73" s="249"/>
      <c r="H73" s="248"/>
      <c r="I73" s="249"/>
      <c r="J73" s="250"/>
      <c r="L73" s="84">
        <v>66</v>
      </c>
      <c r="M73" s="256"/>
      <c r="N73" s="85" t="str">
        <f t="shared" si="9"/>
        <v/>
      </c>
      <c r="O73" s="118" t="str">
        <f t="shared" si="10"/>
        <v/>
      </c>
      <c r="P73" s="262"/>
      <c r="Q73" s="263"/>
      <c r="R73" s="264"/>
      <c r="S73" s="263"/>
      <c r="T73" s="264"/>
      <c r="U73" s="265"/>
    </row>
    <row r="74" spans="1:21" ht="15.95" customHeight="1">
      <c r="A74" s="67">
        <v>67</v>
      </c>
      <c r="B74" s="241"/>
      <c r="C74" s="79" t="str">
        <f t="shared" si="7"/>
        <v/>
      </c>
      <c r="D74" s="115" t="str">
        <f t="shared" si="8"/>
        <v/>
      </c>
      <c r="E74" s="247"/>
      <c r="F74" s="248"/>
      <c r="G74" s="249"/>
      <c r="H74" s="248"/>
      <c r="I74" s="249"/>
      <c r="J74" s="250"/>
      <c r="L74" s="84">
        <v>67</v>
      </c>
      <c r="M74" s="256"/>
      <c r="N74" s="85" t="str">
        <f t="shared" si="9"/>
        <v/>
      </c>
      <c r="O74" s="118" t="str">
        <f t="shared" si="10"/>
        <v/>
      </c>
      <c r="P74" s="262"/>
      <c r="Q74" s="263"/>
      <c r="R74" s="264"/>
      <c r="S74" s="263"/>
      <c r="T74" s="264"/>
      <c r="U74" s="265"/>
    </row>
    <row r="75" spans="1:21" ht="15.95" customHeight="1">
      <c r="A75" s="67">
        <v>68</v>
      </c>
      <c r="B75" s="241"/>
      <c r="C75" s="79" t="str">
        <f t="shared" si="7"/>
        <v/>
      </c>
      <c r="D75" s="115" t="str">
        <f t="shared" si="8"/>
        <v/>
      </c>
      <c r="E75" s="247"/>
      <c r="F75" s="248"/>
      <c r="G75" s="249"/>
      <c r="H75" s="248"/>
      <c r="I75" s="249"/>
      <c r="J75" s="250"/>
      <c r="L75" s="84">
        <v>68</v>
      </c>
      <c r="M75" s="256"/>
      <c r="N75" s="85" t="str">
        <f t="shared" si="9"/>
        <v/>
      </c>
      <c r="O75" s="118" t="str">
        <f t="shared" si="10"/>
        <v/>
      </c>
      <c r="P75" s="262"/>
      <c r="Q75" s="263"/>
      <c r="R75" s="264"/>
      <c r="S75" s="263"/>
      <c r="T75" s="264"/>
      <c r="U75" s="265"/>
    </row>
    <row r="76" spans="1:21" ht="15.95" customHeight="1">
      <c r="A76" s="67">
        <v>69</v>
      </c>
      <c r="B76" s="241"/>
      <c r="C76" s="79" t="str">
        <f t="shared" si="7"/>
        <v/>
      </c>
      <c r="D76" s="115" t="str">
        <f t="shared" si="8"/>
        <v/>
      </c>
      <c r="E76" s="247"/>
      <c r="F76" s="248"/>
      <c r="G76" s="249"/>
      <c r="H76" s="248"/>
      <c r="I76" s="249"/>
      <c r="J76" s="250"/>
      <c r="L76" s="84">
        <v>69</v>
      </c>
      <c r="M76" s="256"/>
      <c r="N76" s="85" t="str">
        <f t="shared" si="9"/>
        <v/>
      </c>
      <c r="O76" s="118" t="str">
        <f t="shared" si="10"/>
        <v/>
      </c>
      <c r="P76" s="262"/>
      <c r="Q76" s="263"/>
      <c r="R76" s="264"/>
      <c r="S76" s="263"/>
      <c r="T76" s="264"/>
      <c r="U76" s="265"/>
    </row>
    <row r="77" spans="1:21" ht="15.95" customHeight="1">
      <c r="A77" s="67">
        <v>70</v>
      </c>
      <c r="B77" s="241"/>
      <c r="C77" s="79" t="str">
        <f t="shared" si="7"/>
        <v/>
      </c>
      <c r="D77" s="115" t="str">
        <f t="shared" si="8"/>
        <v/>
      </c>
      <c r="E77" s="247"/>
      <c r="F77" s="248"/>
      <c r="G77" s="249"/>
      <c r="H77" s="248"/>
      <c r="I77" s="249"/>
      <c r="J77" s="250"/>
      <c r="L77" s="84">
        <v>70</v>
      </c>
      <c r="M77" s="256"/>
      <c r="N77" s="85" t="str">
        <f t="shared" si="9"/>
        <v/>
      </c>
      <c r="O77" s="118" t="str">
        <f t="shared" si="10"/>
        <v/>
      </c>
      <c r="P77" s="262"/>
      <c r="Q77" s="263"/>
      <c r="R77" s="264"/>
      <c r="S77" s="263"/>
      <c r="T77" s="264"/>
      <c r="U77" s="265"/>
    </row>
    <row r="78" spans="1:21" ht="15.95" customHeight="1">
      <c r="A78" s="67">
        <v>71</v>
      </c>
      <c r="B78" s="241"/>
      <c r="C78" s="79" t="str">
        <f t="shared" si="7"/>
        <v/>
      </c>
      <c r="D78" s="115" t="str">
        <f t="shared" si="8"/>
        <v/>
      </c>
      <c r="E78" s="247"/>
      <c r="F78" s="248"/>
      <c r="G78" s="249"/>
      <c r="H78" s="248"/>
      <c r="I78" s="249"/>
      <c r="J78" s="250"/>
      <c r="L78" s="84">
        <v>71</v>
      </c>
      <c r="M78" s="256"/>
      <c r="N78" s="85" t="str">
        <f t="shared" si="9"/>
        <v/>
      </c>
      <c r="O78" s="118" t="str">
        <f t="shared" si="10"/>
        <v/>
      </c>
      <c r="P78" s="262"/>
      <c r="Q78" s="263"/>
      <c r="R78" s="264"/>
      <c r="S78" s="263"/>
      <c r="T78" s="264"/>
      <c r="U78" s="265"/>
    </row>
    <row r="79" spans="1:21" ht="15.95" customHeight="1">
      <c r="A79" s="67">
        <v>72</v>
      </c>
      <c r="B79" s="241"/>
      <c r="C79" s="79" t="str">
        <f t="shared" si="7"/>
        <v/>
      </c>
      <c r="D79" s="115" t="str">
        <f t="shared" si="8"/>
        <v/>
      </c>
      <c r="E79" s="247"/>
      <c r="F79" s="248"/>
      <c r="G79" s="249"/>
      <c r="H79" s="248"/>
      <c r="I79" s="249"/>
      <c r="J79" s="250"/>
      <c r="L79" s="84">
        <v>72</v>
      </c>
      <c r="M79" s="256"/>
      <c r="N79" s="85" t="str">
        <f t="shared" si="9"/>
        <v/>
      </c>
      <c r="O79" s="118" t="str">
        <f t="shared" si="10"/>
        <v/>
      </c>
      <c r="P79" s="262"/>
      <c r="Q79" s="263"/>
      <c r="R79" s="264"/>
      <c r="S79" s="263"/>
      <c r="T79" s="264"/>
      <c r="U79" s="265"/>
    </row>
    <row r="80" spans="1:21" ht="15.95" customHeight="1">
      <c r="A80" s="67">
        <v>73</v>
      </c>
      <c r="B80" s="241"/>
      <c r="C80" s="79" t="str">
        <f t="shared" si="7"/>
        <v/>
      </c>
      <c r="D80" s="115" t="str">
        <f t="shared" si="8"/>
        <v/>
      </c>
      <c r="E80" s="247"/>
      <c r="F80" s="248"/>
      <c r="G80" s="249"/>
      <c r="H80" s="248"/>
      <c r="I80" s="249"/>
      <c r="J80" s="250"/>
      <c r="L80" s="84">
        <v>73</v>
      </c>
      <c r="M80" s="256"/>
      <c r="N80" s="85" t="str">
        <f t="shared" si="9"/>
        <v/>
      </c>
      <c r="O80" s="118" t="str">
        <f t="shared" si="10"/>
        <v/>
      </c>
      <c r="P80" s="262"/>
      <c r="Q80" s="263"/>
      <c r="R80" s="264"/>
      <c r="S80" s="263"/>
      <c r="T80" s="264"/>
      <c r="U80" s="265"/>
    </row>
    <row r="81" spans="1:21" ht="15.95" customHeight="1">
      <c r="A81" s="67">
        <v>74</v>
      </c>
      <c r="B81" s="241"/>
      <c r="C81" s="79" t="str">
        <f t="shared" si="7"/>
        <v/>
      </c>
      <c r="D81" s="115" t="str">
        <f t="shared" si="8"/>
        <v/>
      </c>
      <c r="E81" s="247"/>
      <c r="F81" s="248"/>
      <c r="G81" s="249"/>
      <c r="H81" s="248"/>
      <c r="I81" s="249"/>
      <c r="J81" s="250"/>
      <c r="L81" s="84">
        <v>74</v>
      </c>
      <c r="M81" s="256"/>
      <c r="N81" s="85" t="str">
        <f t="shared" si="9"/>
        <v/>
      </c>
      <c r="O81" s="118" t="str">
        <f t="shared" si="10"/>
        <v/>
      </c>
      <c r="P81" s="262"/>
      <c r="Q81" s="263"/>
      <c r="R81" s="264"/>
      <c r="S81" s="263"/>
      <c r="T81" s="264"/>
      <c r="U81" s="265"/>
    </row>
    <row r="82" spans="1:21" ht="15.95" customHeight="1">
      <c r="A82" s="67">
        <v>75</v>
      </c>
      <c r="B82" s="241"/>
      <c r="C82" s="79" t="str">
        <f t="shared" si="7"/>
        <v/>
      </c>
      <c r="D82" s="115" t="str">
        <f t="shared" si="8"/>
        <v/>
      </c>
      <c r="E82" s="247"/>
      <c r="F82" s="248"/>
      <c r="G82" s="249"/>
      <c r="H82" s="248"/>
      <c r="I82" s="249"/>
      <c r="J82" s="250"/>
      <c r="L82" s="84">
        <v>75</v>
      </c>
      <c r="M82" s="256"/>
      <c r="N82" s="85" t="str">
        <f t="shared" si="9"/>
        <v/>
      </c>
      <c r="O82" s="118" t="str">
        <f t="shared" si="10"/>
        <v/>
      </c>
      <c r="P82" s="262"/>
      <c r="Q82" s="263"/>
      <c r="R82" s="264"/>
      <c r="S82" s="263"/>
      <c r="T82" s="264"/>
      <c r="U82" s="265"/>
    </row>
    <row r="83" spans="1:21" ht="15.95" customHeight="1">
      <c r="A83" s="67">
        <v>76</v>
      </c>
      <c r="B83" s="241"/>
      <c r="C83" s="79" t="str">
        <f t="shared" si="7"/>
        <v/>
      </c>
      <c r="D83" s="115" t="str">
        <f t="shared" si="8"/>
        <v/>
      </c>
      <c r="E83" s="247"/>
      <c r="F83" s="248"/>
      <c r="G83" s="249"/>
      <c r="H83" s="248"/>
      <c r="I83" s="249"/>
      <c r="J83" s="250"/>
      <c r="L83" s="84">
        <v>76</v>
      </c>
      <c r="M83" s="256"/>
      <c r="N83" s="85" t="str">
        <f t="shared" si="9"/>
        <v/>
      </c>
      <c r="O83" s="118" t="str">
        <f t="shared" si="10"/>
        <v/>
      </c>
      <c r="P83" s="262"/>
      <c r="Q83" s="263"/>
      <c r="R83" s="264"/>
      <c r="S83" s="263"/>
      <c r="T83" s="264"/>
      <c r="U83" s="265"/>
    </row>
    <row r="84" spans="1:21" ht="15.95" customHeight="1">
      <c r="A84" s="67">
        <v>77</v>
      </c>
      <c r="B84" s="241"/>
      <c r="C84" s="79" t="str">
        <f t="shared" si="7"/>
        <v/>
      </c>
      <c r="D84" s="115" t="str">
        <f t="shared" si="8"/>
        <v/>
      </c>
      <c r="E84" s="247"/>
      <c r="F84" s="248"/>
      <c r="G84" s="249"/>
      <c r="H84" s="248"/>
      <c r="I84" s="249"/>
      <c r="J84" s="250"/>
      <c r="L84" s="84">
        <v>77</v>
      </c>
      <c r="M84" s="256"/>
      <c r="N84" s="85" t="str">
        <f t="shared" si="9"/>
        <v/>
      </c>
      <c r="O84" s="118" t="str">
        <f t="shared" si="10"/>
        <v/>
      </c>
      <c r="P84" s="262"/>
      <c r="Q84" s="263"/>
      <c r="R84" s="264"/>
      <c r="S84" s="263"/>
      <c r="T84" s="264"/>
      <c r="U84" s="265"/>
    </row>
    <row r="85" spans="1:21" ht="15.95" customHeight="1">
      <c r="A85" s="67">
        <v>78</v>
      </c>
      <c r="B85" s="241"/>
      <c r="C85" s="79" t="str">
        <f t="shared" si="7"/>
        <v/>
      </c>
      <c r="D85" s="115" t="str">
        <f t="shared" si="8"/>
        <v/>
      </c>
      <c r="E85" s="247"/>
      <c r="F85" s="248"/>
      <c r="G85" s="249"/>
      <c r="H85" s="248"/>
      <c r="I85" s="249"/>
      <c r="J85" s="250"/>
      <c r="L85" s="84">
        <v>78</v>
      </c>
      <c r="M85" s="256"/>
      <c r="N85" s="85" t="str">
        <f t="shared" si="9"/>
        <v/>
      </c>
      <c r="O85" s="118" t="str">
        <f t="shared" si="10"/>
        <v/>
      </c>
      <c r="P85" s="262"/>
      <c r="Q85" s="263"/>
      <c r="R85" s="264"/>
      <c r="S85" s="263"/>
      <c r="T85" s="264"/>
      <c r="U85" s="265"/>
    </row>
    <row r="86" spans="1:21" ht="15.95" customHeight="1">
      <c r="A86" s="67">
        <v>79</v>
      </c>
      <c r="B86" s="241"/>
      <c r="C86" s="79" t="str">
        <f t="shared" si="7"/>
        <v/>
      </c>
      <c r="D86" s="115" t="str">
        <f t="shared" si="8"/>
        <v/>
      </c>
      <c r="E86" s="247"/>
      <c r="F86" s="248"/>
      <c r="G86" s="249"/>
      <c r="H86" s="248"/>
      <c r="I86" s="249"/>
      <c r="J86" s="250"/>
      <c r="L86" s="84">
        <v>79</v>
      </c>
      <c r="M86" s="256"/>
      <c r="N86" s="85" t="str">
        <f t="shared" si="9"/>
        <v/>
      </c>
      <c r="O86" s="118" t="str">
        <f t="shared" si="10"/>
        <v/>
      </c>
      <c r="P86" s="262"/>
      <c r="Q86" s="263"/>
      <c r="R86" s="264"/>
      <c r="S86" s="263"/>
      <c r="T86" s="264"/>
      <c r="U86" s="265"/>
    </row>
    <row r="87" spans="1:21" ht="15.95" customHeight="1" thickBot="1">
      <c r="A87" s="68">
        <v>80</v>
      </c>
      <c r="B87" s="242"/>
      <c r="C87" s="80" t="str">
        <f t="shared" si="7"/>
        <v/>
      </c>
      <c r="D87" s="116" t="str">
        <f t="shared" si="8"/>
        <v/>
      </c>
      <c r="E87" s="251"/>
      <c r="F87" s="252"/>
      <c r="G87" s="253"/>
      <c r="H87" s="252"/>
      <c r="I87" s="253"/>
      <c r="J87" s="254"/>
      <c r="L87" s="86">
        <v>80</v>
      </c>
      <c r="M87" s="257"/>
      <c r="N87" s="87" t="str">
        <f t="shared" si="9"/>
        <v/>
      </c>
      <c r="O87" s="119" t="str">
        <f t="shared" si="10"/>
        <v/>
      </c>
      <c r="P87" s="266"/>
      <c r="Q87" s="267"/>
      <c r="R87" s="268"/>
      <c r="S87" s="267"/>
      <c r="T87" s="268"/>
      <c r="U87" s="269"/>
    </row>
    <row r="88" spans="1:21" ht="15.95" customHeight="1"/>
    <row r="89" spans="1:21" ht="15.95" customHeight="1"/>
    <row r="90" spans="1:21" ht="15.95" customHeight="1"/>
    <row r="91" spans="1:21" ht="15.95" customHeight="1"/>
    <row r="92" spans="1:21" ht="15.95" customHeight="1"/>
    <row r="93" spans="1:21" ht="15.95" customHeight="1"/>
    <row r="94" spans="1:21" ht="15.95" customHeight="1"/>
    <row r="95" spans="1:21" ht="15.95" customHeight="1"/>
    <row r="96" spans="1:21" ht="15.95" customHeight="1"/>
    <row r="97" ht="15.95" customHeight="1"/>
  </sheetData>
  <sheetProtection password="8F39" sheet="1" objects="1" scenarios="1" selectLockedCells="1"/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2705" priority="2929">
      <formula>E8=$W$17</formula>
    </cfRule>
    <cfRule type="expression" dxfId="2704" priority="2930">
      <formula>E8=#REF!</formula>
    </cfRule>
    <cfRule type="expression" dxfId="2703" priority="2931">
      <formula>E8=$W$16</formula>
    </cfRule>
    <cfRule type="expression" dxfId="2702" priority="2932">
      <formula>E8=#REF!</formula>
    </cfRule>
    <cfRule type="expression" dxfId="2701" priority="2933">
      <formula>E8=$W$15</formula>
    </cfRule>
    <cfRule type="expression" dxfId="2700" priority="2934">
      <formula>E8=$W$14</formula>
    </cfRule>
  </conditionalFormatting>
  <dataValidations count="2">
    <dataValidation type="list" allowBlank="1" showInputMessage="1" showErrorMessage="1" sqref="E8:E87 I8:I87 G8:G87">
      <formula1>$W$8:$W$17</formula1>
    </dataValidation>
    <dataValidation type="list" allowBlank="1" showInputMessage="1" showErrorMessage="1" sqref="P8:P87 R8:R87 T8:T87">
      <formula1>$W$20:$W$26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7C8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記③入力!$A$1</f>
        <v>第３回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IF(VLOOKUP($A9,記③男,2,FALSE)="","",VLOOKUP($A9,記③男,2,FALSE))</f>
        <v/>
      </c>
      <c r="C9" s="346"/>
      <c r="D9" s="18" t="str">
        <f>IF($B9="","",IF(VLOOKUP($B9,名簿,3,FALSE)="","",VLOOKUP($B9,名簿,3,FALSE)))</f>
        <v/>
      </c>
      <c r="E9" s="346" t="str">
        <f>IF($B9="","",IF(VLOOKUP($B9,名簿,4,FALSE)="","",VLOOKUP($B9,名簿,4,FALSE)))</f>
        <v/>
      </c>
      <c r="F9" s="346" t="str">
        <f>IF($B9="","",IF(VLOOKUP($B9,名簿,5,FALSE)="","",VLOOKUP($B9,名簿,5,FALSE)))</f>
        <v/>
      </c>
      <c r="G9" s="362" t="str">
        <f>IF(VLOOKUP($A9,記③男,5,FALSE)="","",VLOOKUP($A9,記③男,5,FALSE))</f>
        <v/>
      </c>
      <c r="H9" s="361" t="str">
        <f>IF(VLOOKUP($A9,記③男,6,FALSE)="","",VLOOKUP($A9,記③男,6,FALSE))</f>
        <v/>
      </c>
      <c r="I9" s="362" t="str">
        <f>IF(VLOOKUP($A9,記③男,7,FALSE)="","",VLOOKUP($A9,記③男,7,FALSE))</f>
        <v/>
      </c>
      <c r="J9" s="361" t="str">
        <f>IF(VLOOKUP($A9,記③男,8,FALSE)="","",VLOOKUP($A9,記③男,8,FALSE))</f>
        <v/>
      </c>
      <c r="K9" s="362" t="str">
        <f>IF(VLOOKUP($A9,記③男,9,FALSE)="","",VLOOKUP($A9,記③男,9,FALSE))</f>
        <v/>
      </c>
      <c r="L9" s="361" t="str">
        <f>IF(VLOOKUP($A9,記③男,10,FALSE)="","",VLOOKUP($A9,記③男,10,FALSE))</f>
        <v/>
      </c>
      <c r="M9" s="346" t="str">
        <f>IF($B9="","",IF(VLOOKUP($B9,名簿,7,FALSE)="","",VLOOKUP($B9,名簿,7,FALSE)))</f>
        <v/>
      </c>
      <c r="N9" s="347" t="str">
        <f>IF($B9="","",IF(VLOOKUP($B9,名簿,8,FALSE)="","",VLOOKUP($B9,名簿,8,FALSE)))</f>
        <v/>
      </c>
    </row>
    <row r="10" spans="1:14" ht="22.5" customHeight="1">
      <c r="A10" s="365"/>
      <c r="B10" s="336"/>
      <c r="C10" s="336"/>
      <c r="D10" s="19" t="str">
        <f>IF($B9="","",VLOOKUP($B9,名簿,2,FALSE))</f>
        <v/>
      </c>
      <c r="E10" s="336"/>
      <c r="F10" s="336"/>
      <c r="G10" s="344"/>
      <c r="H10" s="343"/>
      <c r="I10" s="344"/>
      <c r="J10" s="343"/>
      <c r="K10" s="344"/>
      <c r="L10" s="343"/>
      <c r="M10" s="336"/>
      <c r="N10" s="323"/>
    </row>
    <row r="11" spans="1:14" ht="13.5" customHeight="1">
      <c r="A11" s="345">
        <f>A9+1</f>
        <v>2</v>
      </c>
      <c r="B11" s="336" t="str">
        <f>IF(VLOOKUP($A11,記③男,2,FALSE)="","",VLOOKUP($A11,記③男,2,FALSE))</f>
        <v/>
      </c>
      <c r="C11" s="336"/>
      <c r="D11" s="20" t="str">
        <f>IF($B11="","",IF(VLOOKUP($B11,名簿,3,FALSE)="","",VLOOKUP($B11,名簿,3,FALSE)))</f>
        <v/>
      </c>
      <c r="E11" s="336" t="str">
        <f>IF($B11="","",IF(VLOOKUP($B11,名簿,4,FALSE)="","",VLOOKUP($B11,名簿,4,FALSE)))</f>
        <v/>
      </c>
      <c r="F11" s="336" t="str">
        <f>IF($B11="","",IF(VLOOKUP($B11,名簿,5,FALSE)="","",VLOOKUP($B11,名簿,5,FALSE)))</f>
        <v/>
      </c>
      <c r="G11" s="344" t="str">
        <f>IF(VLOOKUP($A11,記③男,5,FALSE)="","",VLOOKUP($A11,記③男,5,FALSE))</f>
        <v/>
      </c>
      <c r="H11" s="343" t="str">
        <f>IF(VLOOKUP($A11,記③男,6,FALSE)="","",VLOOKUP($A11,記③男,6,FALSE))</f>
        <v/>
      </c>
      <c r="I11" s="344" t="str">
        <f>IF(VLOOKUP($A11,記③男,7,FALSE)="","",VLOOKUP($A11,記③男,7,FALSE))</f>
        <v/>
      </c>
      <c r="J11" s="343" t="str">
        <f>IF(VLOOKUP($A11,記③男,8,FALSE)="","",VLOOKUP($A11,記③男,8,FALSE))</f>
        <v/>
      </c>
      <c r="K11" s="344" t="str">
        <f>IF(VLOOKUP($A11,記③男,9,FALSE)="","",VLOOKUP($A11,記③男,9,FALSE))</f>
        <v/>
      </c>
      <c r="L11" s="343" t="str">
        <f>IF(VLOOKUP($A11,記③男,10,FALSE)="","",VLOOKUP($A11,記③男,10,FALSE))</f>
        <v/>
      </c>
      <c r="M11" s="336" t="str">
        <f>IF($B11="","",IF(VLOOKUP($B11,名簿,7,FALSE)="","",VLOOKUP($B11,名簿,7,FALSE)))</f>
        <v/>
      </c>
      <c r="N11" s="323" t="str">
        <f>IF($B11="","",IF(VLOOKUP($B11,名簿,8,FALSE)="","",VLOOKUP($B11,名簿,8,FALSE)))</f>
        <v/>
      </c>
    </row>
    <row r="12" spans="1:14" ht="21.75" customHeight="1">
      <c r="A12" s="345"/>
      <c r="B12" s="336"/>
      <c r="C12" s="336"/>
      <c r="D12" s="19" t="str">
        <f>IF($B11="","",VLOOKUP($B11,名簿,2,FALSE))</f>
        <v/>
      </c>
      <c r="E12" s="336"/>
      <c r="F12" s="336"/>
      <c r="G12" s="344"/>
      <c r="H12" s="343"/>
      <c r="I12" s="344"/>
      <c r="J12" s="343"/>
      <c r="K12" s="344"/>
      <c r="L12" s="343"/>
      <c r="M12" s="336"/>
      <c r="N12" s="323"/>
    </row>
    <row r="13" spans="1:14" ht="13.5" customHeight="1">
      <c r="A13" s="345">
        <f t="shared" ref="A13" si="0">A11+1</f>
        <v>3</v>
      </c>
      <c r="B13" s="336" t="str">
        <f>IF(VLOOKUP($A13,記③男,2,FALSE)="","",VLOOKUP($A13,記③男,2,FALSE))</f>
        <v/>
      </c>
      <c r="C13" s="336"/>
      <c r="D13" s="20" t="str">
        <f>IF($B13="","",IF(VLOOKUP($B13,名簿,3,FALSE)="","",VLOOKUP($B13,名簿,3,FALSE)))</f>
        <v/>
      </c>
      <c r="E13" s="336" t="str">
        <f>IF($B13="","",IF(VLOOKUP($B13,名簿,4,FALSE)="","",VLOOKUP($B13,名簿,4,FALSE)))</f>
        <v/>
      </c>
      <c r="F13" s="336" t="str">
        <f>IF($B13="","",IF(VLOOKUP($B13,名簿,5,FALSE)="","",VLOOKUP($B13,名簿,5,FALSE)))</f>
        <v/>
      </c>
      <c r="G13" s="344" t="str">
        <f>IF(VLOOKUP($A13,記③男,5,FALSE)="","",VLOOKUP($A13,記③男,5,FALSE))</f>
        <v/>
      </c>
      <c r="H13" s="343" t="str">
        <f>IF(VLOOKUP($A13,記③男,6,FALSE)="","",VLOOKUP($A13,記③男,6,FALSE))</f>
        <v/>
      </c>
      <c r="I13" s="344" t="str">
        <f>IF(VLOOKUP($A13,記③男,7,FALSE)="","",VLOOKUP($A13,記③男,7,FALSE))</f>
        <v/>
      </c>
      <c r="J13" s="343" t="str">
        <f>IF(VLOOKUP($A13,記③男,8,FALSE)="","",VLOOKUP($A13,記③男,8,FALSE))</f>
        <v/>
      </c>
      <c r="K13" s="344" t="str">
        <f>IF(VLOOKUP($A13,記③男,9,FALSE)="","",VLOOKUP($A13,記③男,9,FALSE))</f>
        <v/>
      </c>
      <c r="L13" s="343" t="str">
        <f>IF(VLOOKUP($A13,記③男,10,FALSE)="","",VLOOKUP($A13,記③男,10,FALSE))</f>
        <v/>
      </c>
      <c r="M13" s="336" t="str">
        <f>IF($B13="","",IF(VLOOKUP($B13,名簿,7,FALSE)="","",VLOOKUP($B13,名簿,7,FALSE)))</f>
        <v/>
      </c>
      <c r="N13" s="323" t="str">
        <f>IF($B13="","",IF(VLOOKUP($B13,名簿,8,FALSE)="","",VLOOKUP($B13,名簿,8,FALSE)))</f>
        <v/>
      </c>
    </row>
    <row r="14" spans="1:14" ht="21.75" customHeight="1">
      <c r="A14" s="345"/>
      <c r="B14" s="336"/>
      <c r="C14" s="336"/>
      <c r="D14" s="19" t="str">
        <f>IF($B13="","",VLOOKUP($B13,名簿,2,FALSE))</f>
        <v/>
      </c>
      <c r="E14" s="336"/>
      <c r="F14" s="336"/>
      <c r="G14" s="344"/>
      <c r="H14" s="343"/>
      <c r="I14" s="344"/>
      <c r="J14" s="343"/>
      <c r="K14" s="344"/>
      <c r="L14" s="343"/>
      <c r="M14" s="336"/>
      <c r="N14" s="323"/>
    </row>
    <row r="15" spans="1:14" ht="13.5" customHeight="1">
      <c r="A15" s="345">
        <f t="shared" ref="A15" si="1">A13+1</f>
        <v>4</v>
      </c>
      <c r="B15" s="336" t="str">
        <f>IF(VLOOKUP($A15,記③男,2,FALSE)="","",VLOOKUP($A15,記③男,2,FALSE))</f>
        <v/>
      </c>
      <c r="C15" s="336"/>
      <c r="D15" s="20" t="str">
        <f>IF($B15="","",IF(VLOOKUP($B15,名簿,3,FALSE)="","",VLOOKUP($B15,名簿,3,FALSE)))</f>
        <v/>
      </c>
      <c r="E15" s="336" t="str">
        <f>IF($B15="","",IF(VLOOKUP($B15,名簿,4,FALSE)="","",VLOOKUP($B15,名簿,4,FALSE)))</f>
        <v/>
      </c>
      <c r="F15" s="336" t="str">
        <f>IF($B15="","",IF(VLOOKUP($B15,名簿,5,FALSE)="","",VLOOKUP($B15,名簿,5,FALSE)))</f>
        <v/>
      </c>
      <c r="G15" s="344" t="str">
        <f>IF(VLOOKUP($A15,記③男,5,FALSE)="","",VLOOKUP($A15,記③男,5,FALSE))</f>
        <v/>
      </c>
      <c r="H15" s="343" t="str">
        <f>IF(VLOOKUP($A15,記③男,6,FALSE)="","",VLOOKUP($A15,記③男,6,FALSE))</f>
        <v/>
      </c>
      <c r="I15" s="344" t="str">
        <f>IF(VLOOKUP($A15,記③男,7,FALSE)="","",VLOOKUP($A15,記③男,7,FALSE))</f>
        <v/>
      </c>
      <c r="J15" s="343" t="str">
        <f>IF(VLOOKUP($A15,記③男,8,FALSE)="","",VLOOKUP($A15,記③男,8,FALSE))</f>
        <v/>
      </c>
      <c r="K15" s="344" t="str">
        <f>IF(VLOOKUP($A15,記③男,9,FALSE)="","",VLOOKUP($A15,記③男,9,FALSE))</f>
        <v/>
      </c>
      <c r="L15" s="343" t="str">
        <f>IF(VLOOKUP($A15,記③男,10,FALSE)="","",VLOOKUP($A15,記③男,10,FALSE))</f>
        <v/>
      </c>
      <c r="M15" s="336" t="str">
        <f>IF($B15="","",IF(VLOOKUP($B15,名簿,7,FALSE)="","",VLOOKUP($B15,名簿,7,FALSE)))</f>
        <v/>
      </c>
      <c r="N15" s="323" t="str">
        <f>IF($B15="","",IF(VLOOKUP($B15,名簿,8,FALSE)="","",VLOOKUP($B15,名簿,8,FALSE)))</f>
        <v/>
      </c>
    </row>
    <row r="16" spans="1:14" ht="22.5" customHeight="1">
      <c r="A16" s="345"/>
      <c r="B16" s="336"/>
      <c r="C16" s="336"/>
      <c r="D16" s="19" t="str">
        <f>IF($B15="","",VLOOKUP($B15,名簿,2,FALSE))</f>
        <v/>
      </c>
      <c r="E16" s="336"/>
      <c r="F16" s="336"/>
      <c r="G16" s="344"/>
      <c r="H16" s="343"/>
      <c r="I16" s="344"/>
      <c r="J16" s="343"/>
      <c r="K16" s="344"/>
      <c r="L16" s="343"/>
      <c r="M16" s="336"/>
      <c r="N16" s="323"/>
    </row>
    <row r="17" spans="1:14" ht="13.5" customHeight="1">
      <c r="A17" s="345">
        <f t="shared" ref="A17" si="2">A15+1</f>
        <v>5</v>
      </c>
      <c r="B17" s="336" t="str">
        <f>IF(VLOOKUP($A17,記③男,2,FALSE)="","",VLOOKUP($A17,記③男,2,FALSE))</f>
        <v/>
      </c>
      <c r="C17" s="336"/>
      <c r="D17" s="20" t="str">
        <f>IF($B17="","",IF(VLOOKUP($B17,名簿,3,FALSE)="","",VLOOKUP($B17,名簿,3,FALSE)))</f>
        <v/>
      </c>
      <c r="E17" s="336" t="str">
        <f>IF($B17="","",IF(VLOOKUP($B17,名簿,4,FALSE)="","",VLOOKUP($B17,名簿,4,FALSE)))</f>
        <v/>
      </c>
      <c r="F17" s="336" t="str">
        <f>IF($B17="","",IF(VLOOKUP($B17,名簿,5,FALSE)="","",VLOOKUP($B17,名簿,5,FALSE)))</f>
        <v/>
      </c>
      <c r="G17" s="344" t="str">
        <f>IF(VLOOKUP($A17,記③男,5,FALSE)="","",VLOOKUP($A17,記③男,5,FALSE))</f>
        <v/>
      </c>
      <c r="H17" s="343" t="str">
        <f>IF(VLOOKUP($A17,記③男,6,FALSE)="","",VLOOKUP($A17,記③男,6,FALSE))</f>
        <v/>
      </c>
      <c r="I17" s="344" t="str">
        <f>IF(VLOOKUP($A17,記③男,7,FALSE)="","",VLOOKUP($A17,記③男,7,FALSE))</f>
        <v/>
      </c>
      <c r="J17" s="343" t="str">
        <f>IF(VLOOKUP($A17,記③男,8,FALSE)="","",VLOOKUP($A17,記③男,8,FALSE))</f>
        <v/>
      </c>
      <c r="K17" s="344" t="str">
        <f>IF(VLOOKUP($A17,記③男,9,FALSE)="","",VLOOKUP($A17,記③男,9,FALSE))</f>
        <v/>
      </c>
      <c r="L17" s="343" t="str">
        <f>IF(VLOOKUP($A17,記③男,10,FALSE)="","",VLOOKUP($A17,記③男,10,FALSE))</f>
        <v/>
      </c>
      <c r="M17" s="336" t="str">
        <f>IF($B17="","",IF(VLOOKUP($B17,名簿,7,FALSE)="","",VLOOKUP($B17,名簿,7,FALSE)))</f>
        <v/>
      </c>
      <c r="N17" s="323" t="str">
        <f>IF($B17="","",IF(VLOOKUP($B17,名簿,8,FALSE)="","",VLOOKUP($B17,名簿,8,FALSE)))</f>
        <v/>
      </c>
    </row>
    <row r="18" spans="1:14" ht="22.5" customHeight="1">
      <c r="A18" s="345"/>
      <c r="B18" s="336"/>
      <c r="C18" s="336"/>
      <c r="D18" s="19" t="str">
        <f>IF($B17="","",VLOOKUP($B17,名簿,2,FALSE))</f>
        <v/>
      </c>
      <c r="E18" s="336"/>
      <c r="F18" s="336"/>
      <c r="G18" s="344"/>
      <c r="H18" s="343"/>
      <c r="I18" s="344"/>
      <c r="J18" s="343"/>
      <c r="K18" s="344"/>
      <c r="L18" s="343"/>
      <c r="M18" s="336"/>
      <c r="N18" s="323"/>
    </row>
    <row r="19" spans="1:14" ht="13.5" customHeight="1">
      <c r="A19" s="345">
        <f t="shared" ref="A19" si="3">A17+1</f>
        <v>6</v>
      </c>
      <c r="B19" s="336" t="str">
        <f>IF(VLOOKUP($A19,記③男,2,FALSE)="","",VLOOKUP($A19,記③男,2,FALSE))</f>
        <v/>
      </c>
      <c r="C19" s="336"/>
      <c r="D19" s="20" t="str">
        <f>IF($B19="","",IF(VLOOKUP($B19,名簿,3,FALSE)="","",VLOOKUP($B19,名簿,3,FALSE)))</f>
        <v/>
      </c>
      <c r="E19" s="336" t="str">
        <f>IF($B19="","",IF(VLOOKUP($B19,名簿,4,FALSE)="","",VLOOKUP($B19,名簿,4,FALSE)))</f>
        <v/>
      </c>
      <c r="F19" s="336" t="str">
        <f>IF($B19="","",IF(VLOOKUP($B19,名簿,5,FALSE)="","",VLOOKUP($B19,名簿,5,FALSE)))</f>
        <v/>
      </c>
      <c r="G19" s="344" t="str">
        <f>IF(VLOOKUP($A19,記③男,5,FALSE)="","",VLOOKUP($A19,記③男,5,FALSE))</f>
        <v/>
      </c>
      <c r="H19" s="343" t="str">
        <f>IF(VLOOKUP($A19,記③男,6,FALSE)="","",VLOOKUP($A19,記③男,6,FALSE))</f>
        <v/>
      </c>
      <c r="I19" s="344" t="str">
        <f>IF(VLOOKUP($A19,記③男,7,FALSE)="","",VLOOKUP($A19,記③男,7,FALSE))</f>
        <v/>
      </c>
      <c r="J19" s="343" t="str">
        <f>IF(VLOOKUP($A19,記③男,8,FALSE)="","",VLOOKUP($A19,記③男,8,FALSE))</f>
        <v/>
      </c>
      <c r="K19" s="344" t="str">
        <f>IF(VLOOKUP($A19,記③男,9,FALSE)="","",VLOOKUP($A19,記③男,9,FALSE))</f>
        <v/>
      </c>
      <c r="L19" s="343" t="str">
        <f>IF(VLOOKUP($A19,記③男,10,FALSE)="","",VLOOKUP($A19,記③男,10,FALSE))</f>
        <v/>
      </c>
      <c r="M19" s="336" t="str">
        <f>IF($B19="","",IF(VLOOKUP($B19,名簿,7,FALSE)="","",VLOOKUP($B19,名簿,7,FALSE)))</f>
        <v/>
      </c>
      <c r="N19" s="323" t="str">
        <f>IF($B19="","",IF(VLOOKUP($B19,名簿,8,FALSE)="","",VLOOKUP($B19,名簿,8,FALSE)))</f>
        <v/>
      </c>
    </row>
    <row r="20" spans="1:14" ht="21.75" customHeight="1">
      <c r="A20" s="345"/>
      <c r="B20" s="336"/>
      <c r="C20" s="336"/>
      <c r="D20" s="19" t="str">
        <f>IF($B19="","",VLOOKUP($B19,名簿,2,FALSE))</f>
        <v/>
      </c>
      <c r="E20" s="336"/>
      <c r="F20" s="336"/>
      <c r="G20" s="344"/>
      <c r="H20" s="343"/>
      <c r="I20" s="344"/>
      <c r="J20" s="343"/>
      <c r="K20" s="344"/>
      <c r="L20" s="343"/>
      <c r="M20" s="336"/>
      <c r="N20" s="323"/>
    </row>
    <row r="21" spans="1:14" ht="13.5" customHeight="1">
      <c r="A21" s="345">
        <f t="shared" ref="A21" si="4">A19+1</f>
        <v>7</v>
      </c>
      <c r="B21" s="336" t="str">
        <f>IF(VLOOKUP($A21,記③男,2,FALSE)="","",VLOOKUP($A21,記③男,2,FALSE))</f>
        <v/>
      </c>
      <c r="C21" s="336"/>
      <c r="D21" s="20" t="str">
        <f>IF($B21="","",IF(VLOOKUP($B21,名簿,3,FALSE)="","",VLOOKUP($B21,名簿,3,FALSE)))</f>
        <v/>
      </c>
      <c r="E21" s="336" t="str">
        <f>IF($B21="","",IF(VLOOKUP($B21,名簿,4,FALSE)="","",VLOOKUP($B21,名簿,4,FALSE)))</f>
        <v/>
      </c>
      <c r="F21" s="336" t="str">
        <f>IF($B21="","",IF(VLOOKUP($B21,名簿,5,FALSE)="","",VLOOKUP($B21,名簿,5,FALSE)))</f>
        <v/>
      </c>
      <c r="G21" s="344" t="str">
        <f>IF(VLOOKUP($A21,記③男,5,FALSE)="","",VLOOKUP($A21,記③男,5,FALSE))</f>
        <v/>
      </c>
      <c r="H21" s="343" t="str">
        <f>IF(VLOOKUP($A21,記③男,6,FALSE)="","",VLOOKUP($A21,記③男,6,FALSE))</f>
        <v/>
      </c>
      <c r="I21" s="344" t="str">
        <f>IF(VLOOKUP($A21,記③男,7,FALSE)="","",VLOOKUP($A21,記③男,7,FALSE))</f>
        <v/>
      </c>
      <c r="J21" s="343" t="str">
        <f>IF(VLOOKUP($A21,記③男,8,FALSE)="","",VLOOKUP($A21,記③男,8,FALSE))</f>
        <v/>
      </c>
      <c r="K21" s="344" t="str">
        <f>IF(VLOOKUP($A21,記③男,9,FALSE)="","",VLOOKUP($A21,記③男,9,FALSE))</f>
        <v/>
      </c>
      <c r="L21" s="343" t="str">
        <f>IF(VLOOKUP($A21,記③男,10,FALSE)="","",VLOOKUP($A21,記③男,10,FALSE))</f>
        <v/>
      </c>
      <c r="M21" s="336" t="str">
        <f>IF($B21="","",IF(VLOOKUP($B21,名簿,7,FALSE)="","",VLOOKUP($B21,名簿,7,FALSE)))</f>
        <v/>
      </c>
      <c r="N21" s="323" t="str">
        <f>IF($B21="","",IF(VLOOKUP($B21,名簿,8,FALSE)="","",VLOOKUP($B21,名簿,8,FALSE)))</f>
        <v/>
      </c>
    </row>
    <row r="22" spans="1:14" ht="22.5" customHeight="1">
      <c r="A22" s="345"/>
      <c r="B22" s="336"/>
      <c r="C22" s="336"/>
      <c r="D22" s="19" t="str">
        <f>IF($B21="","",VLOOKUP($B21,名簿,2,FALSE))</f>
        <v/>
      </c>
      <c r="E22" s="336"/>
      <c r="F22" s="336"/>
      <c r="G22" s="344"/>
      <c r="H22" s="343"/>
      <c r="I22" s="344"/>
      <c r="J22" s="343"/>
      <c r="K22" s="344"/>
      <c r="L22" s="343"/>
      <c r="M22" s="336"/>
      <c r="N22" s="323"/>
    </row>
    <row r="23" spans="1:14" ht="13.5" customHeight="1">
      <c r="A23" s="345">
        <f t="shared" ref="A23" si="5">A21+1</f>
        <v>8</v>
      </c>
      <c r="B23" s="336" t="str">
        <f>IF(VLOOKUP($A23,記③男,2,FALSE)="","",VLOOKUP($A23,記③男,2,FALSE))</f>
        <v/>
      </c>
      <c r="C23" s="336"/>
      <c r="D23" s="20" t="str">
        <f>IF($B23="","",IF(VLOOKUP($B23,名簿,3,FALSE)="","",VLOOKUP($B23,名簿,3,FALSE)))</f>
        <v/>
      </c>
      <c r="E23" s="336" t="str">
        <f>IF($B23="","",IF(VLOOKUP($B23,名簿,4,FALSE)="","",VLOOKUP($B23,名簿,4,FALSE)))</f>
        <v/>
      </c>
      <c r="F23" s="336" t="str">
        <f>IF($B23="","",IF(VLOOKUP($B23,名簿,5,FALSE)="","",VLOOKUP($B23,名簿,5,FALSE)))</f>
        <v/>
      </c>
      <c r="G23" s="344" t="str">
        <f>IF(VLOOKUP($A23,記③男,5,FALSE)="","",VLOOKUP($A23,記③男,5,FALSE))</f>
        <v/>
      </c>
      <c r="H23" s="343" t="str">
        <f>IF(VLOOKUP($A23,記③男,6,FALSE)="","",VLOOKUP($A23,記③男,6,FALSE))</f>
        <v/>
      </c>
      <c r="I23" s="344" t="str">
        <f>IF(VLOOKUP($A23,記③男,7,FALSE)="","",VLOOKUP($A23,記③男,7,FALSE))</f>
        <v/>
      </c>
      <c r="J23" s="343" t="str">
        <f>IF(VLOOKUP($A23,記③男,8,FALSE)="","",VLOOKUP($A23,記③男,8,FALSE))</f>
        <v/>
      </c>
      <c r="K23" s="344" t="str">
        <f>IF(VLOOKUP($A23,記③男,9,FALSE)="","",VLOOKUP($A23,記③男,9,FALSE))</f>
        <v/>
      </c>
      <c r="L23" s="343" t="str">
        <f>IF(VLOOKUP($A23,記③男,10,FALSE)="","",VLOOKUP($A23,記③男,10,FALSE))</f>
        <v/>
      </c>
      <c r="M23" s="336" t="str">
        <f>IF($B23="","",IF(VLOOKUP($B23,名簿,7,FALSE)="","",VLOOKUP($B23,名簿,7,FALSE)))</f>
        <v/>
      </c>
      <c r="N23" s="323" t="str">
        <f>IF($B23="","",IF(VLOOKUP($B23,名簿,8,FALSE)="","",VLOOKUP($B23,名簿,8,FALSE)))</f>
        <v/>
      </c>
    </row>
    <row r="24" spans="1:14" ht="22.5" customHeight="1">
      <c r="A24" s="345"/>
      <c r="B24" s="336"/>
      <c r="C24" s="336"/>
      <c r="D24" s="19" t="str">
        <f>IF($B23="","",VLOOKUP($B23,名簿,2,FALSE))</f>
        <v/>
      </c>
      <c r="E24" s="336"/>
      <c r="F24" s="336"/>
      <c r="G24" s="344"/>
      <c r="H24" s="343"/>
      <c r="I24" s="344"/>
      <c r="J24" s="343"/>
      <c r="K24" s="344"/>
      <c r="L24" s="343"/>
      <c r="M24" s="336"/>
      <c r="N24" s="323"/>
    </row>
    <row r="25" spans="1:14" ht="13.5" customHeight="1">
      <c r="A25" s="345">
        <f t="shared" ref="A25" si="6">A23+1</f>
        <v>9</v>
      </c>
      <c r="B25" s="336" t="str">
        <f>IF(VLOOKUP($A25,記③男,2,FALSE)="","",VLOOKUP($A25,記③男,2,FALSE))</f>
        <v/>
      </c>
      <c r="C25" s="336"/>
      <c r="D25" s="20" t="str">
        <f>IF($B25="","",IF(VLOOKUP($B25,名簿,3,FALSE)="","",VLOOKUP($B25,名簿,3,FALSE)))</f>
        <v/>
      </c>
      <c r="E25" s="336" t="str">
        <f>IF($B25="","",IF(VLOOKUP($B25,名簿,4,FALSE)="","",VLOOKUP($B25,名簿,4,FALSE)))</f>
        <v/>
      </c>
      <c r="F25" s="336" t="str">
        <f>IF($B25="","",IF(VLOOKUP($B25,名簿,5,FALSE)="","",VLOOKUP($B25,名簿,5,FALSE)))</f>
        <v/>
      </c>
      <c r="G25" s="344" t="str">
        <f>IF(VLOOKUP($A25,記③男,5,FALSE)="","",VLOOKUP($A25,記③男,5,FALSE))</f>
        <v/>
      </c>
      <c r="H25" s="343" t="str">
        <f>IF(VLOOKUP($A25,記③男,6,FALSE)="","",VLOOKUP($A25,記③男,6,FALSE))</f>
        <v/>
      </c>
      <c r="I25" s="344" t="str">
        <f>IF(VLOOKUP($A25,記③男,7,FALSE)="","",VLOOKUP($A25,記③男,7,FALSE))</f>
        <v/>
      </c>
      <c r="J25" s="343" t="str">
        <f>IF(VLOOKUP($A25,記③男,8,FALSE)="","",VLOOKUP($A25,記③男,8,FALSE))</f>
        <v/>
      </c>
      <c r="K25" s="344" t="str">
        <f>IF(VLOOKUP($A25,記③男,9,FALSE)="","",VLOOKUP($A25,記③男,9,FALSE))</f>
        <v/>
      </c>
      <c r="L25" s="343" t="str">
        <f>IF(VLOOKUP($A25,記③男,10,FALSE)="","",VLOOKUP($A25,記③男,10,FALSE))</f>
        <v/>
      </c>
      <c r="M25" s="336" t="str">
        <f>IF($B25="","",IF(VLOOKUP($B25,名簿,7,FALSE)="","",VLOOKUP($B25,名簿,7,FALSE)))</f>
        <v/>
      </c>
      <c r="N25" s="323" t="str">
        <f>IF($B25="","",IF(VLOOKUP($B25,名簿,8,FALSE)="","",VLOOKUP($B25,名簿,8,FALSE)))</f>
        <v/>
      </c>
    </row>
    <row r="26" spans="1:14" ht="22.5" customHeight="1">
      <c r="A26" s="345"/>
      <c r="B26" s="336"/>
      <c r="C26" s="336"/>
      <c r="D26" s="19" t="str">
        <f>IF($B25="","",VLOOKUP($B25,名簿,2,FALSE))</f>
        <v/>
      </c>
      <c r="E26" s="336"/>
      <c r="F26" s="336"/>
      <c r="G26" s="344"/>
      <c r="H26" s="343"/>
      <c r="I26" s="344"/>
      <c r="J26" s="343"/>
      <c r="K26" s="344"/>
      <c r="L26" s="343"/>
      <c r="M26" s="336"/>
      <c r="N26" s="323"/>
    </row>
    <row r="27" spans="1:14" ht="13.5" customHeight="1">
      <c r="A27" s="345">
        <f t="shared" ref="A27" si="7">A25+1</f>
        <v>10</v>
      </c>
      <c r="B27" s="336" t="str">
        <f>IF(VLOOKUP($A27,記③男,2,FALSE)="","",VLOOKUP($A27,記③男,2,FALSE))</f>
        <v/>
      </c>
      <c r="C27" s="336"/>
      <c r="D27" s="20" t="str">
        <f>IF($B27="","",IF(VLOOKUP($B27,名簿,3,FALSE)="","",VLOOKUP($B27,名簿,3,FALSE)))</f>
        <v/>
      </c>
      <c r="E27" s="336" t="str">
        <f>IF($B27="","",IF(VLOOKUP($B27,名簿,4,FALSE)="","",VLOOKUP($B27,名簿,4,FALSE)))</f>
        <v/>
      </c>
      <c r="F27" s="336" t="str">
        <f>IF($B27="","",IF(VLOOKUP($B27,名簿,5,FALSE)="","",VLOOKUP($B27,名簿,5,FALSE)))</f>
        <v/>
      </c>
      <c r="G27" s="344" t="str">
        <f>IF(VLOOKUP($A27,記③男,5,FALSE)="","",VLOOKUP($A27,記③男,5,FALSE))</f>
        <v/>
      </c>
      <c r="H27" s="343" t="str">
        <f>IF(VLOOKUP($A27,記③男,6,FALSE)="","",VLOOKUP($A27,記③男,6,FALSE))</f>
        <v/>
      </c>
      <c r="I27" s="344" t="str">
        <f>IF(VLOOKUP($A27,記③男,7,FALSE)="","",VLOOKUP($A27,記③男,7,FALSE))</f>
        <v/>
      </c>
      <c r="J27" s="343" t="str">
        <f>IF(VLOOKUP($A27,記③男,8,FALSE)="","",VLOOKUP($A27,記③男,8,FALSE))</f>
        <v/>
      </c>
      <c r="K27" s="344" t="str">
        <f>IF(VLOOKUP($A27,記③男,9,FALSE)="","",VLOOKUP($A27,記③男,9,FALSE))</f>
        <v/>
      </c>
      <c r="L27" s="343" t="str">
        <f>IF(VLOOKUP($A27,記③男,10,FALSE)="","",VLOOKUP($A27,記③男,10,FALSE))</f>
        <v/>
      </c>
      <c r="M27" s="336" t="str">
        <f>IF($B27="","",IF(VLOOKUP($B27,名簿,7,FALSE)="","",VLOOKUP($B27,名簿,7,FALSE)))</f>
        <v/>
      </c>
      <c r="N27" s="323" t="str">
        <f>IF($B27="","",IF(VLOOKUP($B27,名簿,8,FALSE)="","",VLOOKUP($B27,名簿,8,FALSE)))</f>
        <v/>
      </c>
    </row>
    <row r="28" spans="1:14" ht="22.5" customHeight="1">
      <c r="A28" s="345"/>
      <c r="B28" s="336"/>
      <c r="C28" s="336"/>
      <c r="D28" s="19" t="str">
        <f>IF($B27="","",VLOOKUP($B27,名簿,2,FALSE))</f>
        <v/>
      </c>
      <c r="E28" s="336"/>
      <c r="F28" s="336"/>
      <c r="G28" s="344"/>
      <c r="H28" s="343"/>
      <c r="I28" s="344"/>
      <c r="J28" s="343"/>
      <c r="K28" s="344"/>
      <c r="L28" s="343"/>
      <c r="M28" s="336"/>
      <c r="N28" s="323"/>
    </row>
    <row r="29" spans="1:14" ht="13.5" customHeight="1">
      <c r="A29" s="345">
        <f t="shared" ref="A29" si="8">A27+1</f>
        <v>11</v>
      </c>
      <c r="B29" s="336" t="str">
        <f>IF(VLOOKUP($A29,記③男,2,FALSE)="","",VLOOKUP($A29,記③男,2,FALSE))</f>
        <v/>
      </c>
      <c r="C29" s="336"/>
      <c r="D29" s="20" t="str">
        <f>IF($B29="","",IF(VLOOKUP($B29,名簿,3,FALSE)="","",VLOOKUP($B29,名簿,3,FALSE)))</f>
        <v/>
      </c>
      <c r="E29" s="336" t="str">
        <f>IF($B29="","",IF(VLOOKUP($B29,名簿,4,FALSE)="","",VLOOKUP($B29,名簿,4,FALSE)))</f>
        <v/>
      </c>
      <c r="F29" s="336" t="str">
        <f>IF($B29="","",IF(VLOOKUP($B29,名簿,5,FALSE)="","",VLOOKUP($B29,名簿,5,FALSE)))</f>
        <v/>
      </c>
      <c r="G29" s="344" t="str">
        <f>IF(VLOOKUP($A29,記③男,5,FALSE)="","",VLOOKUP($A29,記③男,5,FALSE))</f>
        <v/>
      </c>
      <c r="H29" s="343" t="str">
        <f>IF(VLOOKUP($A29,記③男,6,FALSE)="","",VLOOKUP($A29,記③男,6,FALSE))</f>
        <v/>
      </c>
      <c r="I29" s="344" t="str">
        <f>IF(VLOOKUP($A29,記③男,7,FALSE)="","",VLOOKUP($A29,記③男,7,FALSE))</f>
        <v/>
      </c>
      <c r="J29" s="343" t="str">
        <f>IF(VLOOKUP($A29,記③男,8,FALSE)="","",VLOOKUP($A29,記③男,8,FALSE))</f>
        <v/>
      </c>
      <c r="K29" s="344" t="str">
        <f>IF(VLOOKUP($A29,記③男,9,FALSE)="","",VLOOKUP($A29,記③男,9,FALSE))</f>
        <v/>
      </c>
      <c r="L29" s="343" t="str">
        <f>IF(VLOOKUP($A29,記③男,10,FALSE)="","",VLOOKUP($A29,記③男,10,FALSE))</f>
        <v/>
      </c>
      <c r="M29" s="336" t="str">
        <f>IF($B29="","",IF(VLOOKUP($B29,名簿,7,FALSE)="","",VLOOKUP($B29,名簿,7,FALSE)))</f>
        <v/>
      </c>
      <c r="N29" s="323" t="str">
        <f>IF($B29="","",IF(VLOOKUP($B29,名簿,8,FALSE)="","",VLOOKUP($B29,名簿,8,FALSE)))</f>
        <v/>
      </c>
    </row>
    <row r="30" spans="1:14" ht="22.5" customHeight="1">
      <c r="A30" s="345"/>
      <c r="B30" s="336"/>
      <c r="C30" s="336"/>
      <c r="D30" s="19" t="str">
        <f>IF($B29="","",VLOOKUP($B29,名簿,2,FALSE))</f>
        <v/>
      </c>
      <c r="E30" s="336"/>
      <c r="F30" s="336"/>
      <c r="G30" s="344"/>
      <c r="H30" s="343"/>
      <c r="I30" s="344"/>
      <c r="J30" s="343"/>
      <c r="K30" s="344"/>
      <c r="L30" s="343"/>
      <c r="M30" s="336"/>
      <c r="N30" s="323"/>
    </row>
    <row r="31" spans="1:14" ht="13.5" customHeight="1">
      <c r="A31" s="345">
        <f t="shared" ref="A31" si="9">A29+1</f>
        <v>12</v>
      </c>
      <c r="B31" s="336" t="str">
        <f>IF(VLOOKUP($A31,記③男,2,FALSE)="","",VLOOKUP($A31,記③男,2,FALSE))</f>
        <v/>
      </c>
      <c r="C31" s="336"/>
      <c r="D31" s="20" t="str">
        <f>IF($B31="","",IF(VLOOKUP($B31,名簿,3,FALSE)="","",VLOOKUP($B31,名簿,3,FALSE)))</f>
        <v/>
      </c>
      <c r="E31" s="336" t="str">
        <f>IF($B31="","",IF(VLOOKUP($B31,名簿,4,FALSE)="","",VLOOKUP($B31,名簿,4,FALSE)))</f>
        <v/>
      </c>
      <c r="F31" s="336" t="str">
        <f>IF($B31="","",IF(VLOOKUP($B31,名簿,5,FALSE)="","",VLOOKUP($B31,名簿,5,FALSE)))</f>
        <v/>
      </c>
      <c r="G31" s="344" t="str">
        <f>IF(VLOOKUP($A31,記③男,5,FALSE)="","",VLOOKUP($A31,記③男,5,FALSE))</f>
        <v/>
      </c>
      <c r="H31" s="343" t="str">
        <f>IF(VLOOKUP($A31,記③男,6,FALSE)="","",VLOOKUP($A31,記③男,6,FALSE))</f>
        <v/>
      </c>
      <c r="I31" s="344" t="str">
        <f>IF(VLOOKUP($A31,記③男,7,FALSE)="","",VLOOKUP($A31,記③男,7,FALSE))</f>
        <v/>
      </c>
      <c r="J31" s="343" t="str">
        <f>IF(VLOOKUP($A31,記③男,8,FALSE)="","",VLOOKUP($A31,記③男,8,FALSE))</f>
        <v/>
      </c>
      <c r="K31" s="344" t="str">
        <f>IF(VLOOKUP($A31,記③男,9,FALSE)="","",VLOOKUP($A31,記③男,9,FALSE))</f>
        <v/>
      </c>
      <c r="L31" s="343" t="str">
        <f>IF(VLOOKUP($A31,記③男,10,FALSE)="","",VLOOKUP($A31,記③男,10,FALSE))</f>
        <v/>
      </c>
      <c r="M31" s="336" t="str">
        <f>IF($B31="","",IF(VLOOKUP($B31,名簿,7,FALSE)="","",VLOOKUP($B31,名簿,7,FALSE)))</f>
        <v/>
      </c>
      <c r="N31" s="323" t="str">
        <f>IF($B31="","",IF(VLOOKUP($B31,名簿,8,FALSE)="","",VLOOKUP($B31,名簿,8,FALSE)))</f>
        <v/>
      </c>
    </row>
    <row r="32" spans="1:14" ht="21.75" customHeight="1">
      <c r="A32" s="345"/>
      <c r="B32" s="336"/>
      <c r="C32" s="336"/>
      <c r="D32" s="19" t="str">
        <f>IF($B31="","",VLOOKUP($B31,名簿,2,FALSE))</f>
        <v/>
      </c>
      <c r="E32" s="336"/>
      <c r="F32" s="336"/>
      <c r="G32" s="344"/>
      <c r="H32" s="343"/>
      <c r="I32" s="344"/>
      <c r="J32" s="343"/>
      <c r="K32" s="344"/>
      <c r="L32" s="343"/>
      <c r="M32" s="336"/>
      <c r="N32" s="323"/>
    </row>
    <row r="33" spans="1:14" ht="13.5" customHeight="1">
      <c r="A33" s="345">
        <f t="shared" ref="A33" si="10">A31+1</f>
        <v>13</v>
      </c>
      <c r="B33" s="336" t="str">
        <f>IF(VLOOKUP($A33,記③男,2,FALSE)="","",VLOOKUP($A33,記③男,2,FALSE))</f>
        <v/>
      </c>
      <c r="C33" s="336"/>
      <c r="D33" s="20" t="str">
        <f>IF($B33="","",IF(VLOOKUP($B33,名簿,3,FALSE)="","",VLOOKUP($B33,名簿,3,FALSE)))</f>
        <v/>
      </c>
      <c r="E33" s="336" t="str">
        <f>IF($B33="","",IF(VLOOKUP($B33,名簿,4,FALSE)="","",VLOOKUP($B33,名簿,4,FALSE)))</f>
        <v/>
      </c>
      <c r="F33" s="336" t="str">
        <f>IF($B33="","",IF(VLOOKUP($B33,名簿,5,FALSE)="","",VLOOKUP($B33,名簿,5,FALSE)))</f>
        <v/>
      </c>
      <c r="G33" s="344" t="str">
        <f>IF(VLOOKUP($A33,記③男,5,FALSE)="","",VLOOKUP($A33,記③男,5,FALSE))</f>
        <v/>
      </c>
      <c r="H33" s="343" t="str">
        <f>IF(VLOOKUP($A33,記③男,6,FALSE)="","",VLOOKUP($A33,記③男,6,FALSE))</f>
        <v/>
      </c>
      <c r="I33" s="344" t="str">
        <f>IF(VLOOKUP($A33,記③男,7,FALSE)="","",VLOOKUP($A33,記③男,7,FALSE))</f>
        <v/>
      </c>
      <c r="J33" s="343" t="str">
        <f>IF(VLOOKUP($A33,記③男,8,FALSE)="","",VLOOKUP($A33,記③男,8,FALSE))</f>
        <v/>
      </c>
      <c r="K33" s="344" t="str">
        <f>IF(VLOOKUP($A33,記③男,9,FALSE)="","",VLOOKUP($A33,記③男,9,FALSE))</f>
        <v/>
      </c>
      <c r="L33" s="343" t="str">
        <f>IF(VLOOKUP($A33,記③男,10,FALSE)="","",VLOOKUP($A33,記③男,10,FALSE))</f>
        <v/>
      </c>
      <c r="M33" s="336" t="str">
        <f>IF($B33="","",IF(VLOOKUP($B33,名簿,7,FALSE)="","",VLOOKUP($B33,名簿,7,FALSE)))</f>
        <v/>
      </c>
      <c r="N33" s="323" t="str">
        <f>IF($B33="","",IF(VLOOKUP($B33,名簿,8,FALSE)="","",VLOOKUP($B33,名簿,8,FALSE)))</f>
        <v/>
      </c>
    </row>
    <row r="34" spans="1:14" ht="21.75" customHeight="1">
      <c r="A34" s="345"/>
      <c r="B34" s="336"/>
      <c r="C34" s="336"/>
      <c r="D34" s="19" t="str">
        <f>IF($B33="","",VLOOKUP($B33,名簿,2,FALSE))</f>
        <v/>
      </c>
      <c r="E34" s="336"/>
      <c r="F34" s="336"/>
      <c r="G34" s="344"/>
      <c r="H34" s="343"/>
      <c r="I34" s="344"/>
      <c r="J34" s="343"/>
      <c r="K34" s="344"/>
      <c r="L34" s="343"/>
      <c r="M34" s="336"/>
      <c r="N34" s="323"/>
    </row>
    <row r="35" spans="1:14" ht="13.5" customHeight="1">
      <c r="A35" s="345">
        <f t="shared" ref="A35" si="11">A33+1</f>
        <v>14</v>
      </c>
      <c r="B35" s="336" t="str">
        <f>IF(VLOOKUP($A35,記③男,2,FALSE)="","",VLOOKUP($A35,記③男,2,FALSE))</f>
        <v/>
      </c>
      <c r="C35" s="336"/>
      <c r="D35" s="20" t="str">
        <f>IF($B35="","",IF(VLOOKUP($B35,名簿,3,FALSE)="","",VLOOKUP($B35,名簿,3,FALSE)))</f>
        <v/>
      </c>
      <c r="E35" s="336" t="str">
        <f>IF($B35="","",IF(VLOOKUP($B35,名簿,4,FALSE)="","",VLOOKUP($B35,名簿,4,FALSE)))</f>
        <v/>
      </c>
      <c r="F35" s="336" t="str">
        <f>IF($B35="","",IF(VLOOKUP($B35,名簿,5,FALSE)="","",VLOOKUP($B35,名簿,5,FALSE)))</f>
        <v/>
      </c>
      <c r="G35" s="344" t="str">
        <f>IF(VLOOKUP($A35,記③男,5,FALSE)="","",VLOOKUP($A35,記③男,5,FALSE))</f>
        <v/>
      </c>
      <c r="H35" s="343" t="str">
        <f>IF(VLOOKUP($A35,記③男,6,FALSE)="","",VLOOKUP($A35,記③男,6,FALSE))</f>
        <v/>
      </c>
      <c r="I35" s="344" t="str">
        <f>IF(VLOOKUP($A35,記③男,7,FALSE)="","",VLOOKUP($A35,記③男,7,FALSE))</f>
        <v/>
      </c>
      <c r="J35" s="343" t="str">
        <f>IF(VLOOKUP($A35,記③男,8,FALSE)="","",VLOOKUP($A35,記③男,8,FALSE))</f>
        <v/>
      </c>
      <c r="K35" s="344" t="str">
        <f>IF(VLOOKUP($A35,記③男,9,FALSE)="","",VLOOKUP($A35,記③男,9,FALSE))</f>
        <v/>
      </c>
      <c r="L35" s="343" t="str">
        <f>IF(VLOOKUP($A35,記③男,10,FALSE)="","",VLOOKUP($A35,記③男,10,FALSE))</f>
        <v/>
      </c>
      <c r="M35" s="336" t="str">
        <f>IF($B35="","",IF(VLOOKUP($B35,名簿,7,FALSE)="","",VLOOKUP($B35,名簿,7,FALSE)))</f>
        <v/>
      </c>
      <c r="N35" s="323" t="str">
        <f>IF($B35="","",IF(VLOOKUP($B35,名簿,8,FALSE)="","",VLOOKUP($B35,名簿,8,FALSE)))</f>
        <v/>
      </c>
    </row>
    <row r="36" spans="1:14" ht="22.5" customHeight="1">
      <c r="A36" s="345"/>
      <c r="B36" s="336"/>
      <c r="C36" s="336"/>
      <c r="D36" s="19" t="str">
        <f>IF($B35="","",VLOOKUP($B35,名簿,2,FALSE))</f>
        <v/>
      </c>
      <c r="E36" s="336"/>
      <c r="F36" s="336"/>
      <c r="G36" s="344"/>
      <c r="H36" s="343"/>
      <c r="I36" s="344"/>
      <c r="J36" s="343"/>
      <c r="K36" s="344"/>
      <c r="L36" s="343"/>
      <c r="M36" s="336"/>
      <c r="N36" s="323"/>
    </row>
    <row r="37" spans="1:14" ht="13.5" customHeight="1">
      <c r="A37" s="345">
        <f t="shared" ref="A37" si="12">A35+1</f>
        <v>15</v>
      </c>
      <c r="B37" s="336" t="str">
        <f>IF(VLOOKUP($A37,記③男,2,FALSE)="","",VLOOKUP($A37,記③男,2,FALSE))</f>
        <v/>
      </c>
      <c r="C37" s="336"/>
      <c r="D37" s="20" t="str">
        <f>IF($B37="","",IF(VLOOKUP($B37,名簿,3,FALSE)="","",VLOOKUP($B37,名簿,3,FALSE)))</f>
        <v/>
      </c>
      <c r="E37" s="336" t="str">
        <f>IF($B37="","",IF(VLOOKUP($B37,名簿,4,FALSE)="","",VLOOKUP($B37,名簿,4,FALSE)))</f>
        <v/>
      </c>
      <c r="F37" s="336" t="str">
        <f>IF($B37="","",IF(VLOOKUP($B37,名簿,5,FALSE)="","",VLOOKUP($B37,名簿,5,FALSE)))</f>
        <v/>
      </c>
      <c r="G37" s="344" t="str">
        <f>IF(VLOOKUP($A37,記③男,5,FALSE)="","",VLOOKUP($A37,記③男,5,FALSE))</f>
        <v/>
      </c>
      <c r="H37" s="343" t="str">
        <f>IF(VLOOKUP($A37,記③男,6,FALSE)="","",VLOOKUP($A37,記③男,6,FALSE))</f>
        <v/>
      </c>
      <c r="I37" s="344" t="str">
        <f>IF(VLOOKUP($A37,記③男,7,FALSE)="","",VLOOKUP($A37,記③男,7,FALSE))</f>
        <v/>
      </c>
      <c r="J37" s="343" t="str">
        <f>IF(VLOOKUP($A37,記③男,8,FALSE)="","",VLOOKUP($A37,記③男,8,FALSE))</f>
        <v/>
      </c>
      <c r="K37" s="344" t="str">
        <f>IF(VLOOKUP($A37,記③男,9,FALSE)="","",VLOOKUP($A37,記③男,9,FALSE))</f>
        <v/>
      </c>
      <c r="L37" s="343" t="str">
        <f>IF(VLOOKUP($A37,記③男,10,FALSE)="","",VLOOKUP($A37,記③男,10,FALSE))</f>
        <v/>
      </c>
      <c r="M37" s="336" t="str">
        <f>IF($B37="","",IF(VLOOKUP($B37,名簿,7,FALSE)="","",VLOOKUP($B37,名簿,7,FALSE)))</f>
        <v/>
      </c>
      <c r="N37" s="323" t="str">
        <f>IF($B37="","",IF(VLOOKUP($B37,名簿,8,FALSE)="","",VLOOKUP($B37,名簿,8,FALSE)))</f>
        <v/>
      </c>
    </row>
    <row r="38" spans="1:14" ht="22.5" customHeight="1">
      <c r="A38" s="345"/>
      <c r="B38" s="336"/>
      <c r="C38" s="336"/>
      <c r="D38" s="19" t="str">
        <f>IF($B37="","",VLOOKUP($B37,名簿,2,FALSE))</f>
        <v/>
      </c>
      <c r="E38" s="336"/>
      <c r="F38" s="336"/>
      <c r="G38" s="344"/>
      <c r="H38" s="343"/>
      <c r="I38" s="344"/>
      <c r="J38" s="343"/>
      <c r="K38" s="344"/>
      <c r="L38" s="343"/>
      <c r="M38" s="336"/>
      <c r="N38" s="323"/>
    </row>
    <row r="39" spans="1:14" ht="13.5" customHeight="1">
      <c r="A39" s="345">
        <f t="shared" ref="A39" si="13">A37+1</f>
        <v>16</v>
      </c>
      <c r="B39" s="336" t="str">
        <f>IF(VLOOKUP($A39,記③男,2,FALSE)="","",VLOOKUP($A39,記③男,2,FALSE))</f>
        <v/>
      </c>
      <c r="C39" s="336"/>
      <c r="D39" s="20" t="str">
        <f>IF($B39="","",IF(VLOOKUP($B39,名簿,3,FALSE)="","",VLOOKUP($B39,名簿,3,FALSE)))</f>
        <v/>
      </c>
      <c r="E39" s="336" t="str">
        <f>IF($B39="","",IF(VLOOKUP($B39,名簿,4,FALSE)="","",VLOOKUP($B39,名簿,4,FALSE)))</f>
        <v/>
      </c>
      <c r="F39" s="336" t="str">
        <f>IF($B39="","",IF(VLOOKUP($B39,名簿,5,FALSE)="","",VLOOKUP($B39,名簿,5,FALSE)))</f>
        <v/>
      </c>
      <c r="G39" s="344" t="str">
        <f>IF(VLOOKUP($A39,記③男,5,FALSE)="","",VLOOKUP($A39,記③男,5,FALSE))</f>
        <v/>
      </c>
      <c r="H39" s="343" t="str">
        <f>IF(VLOOKUP($A39,記③男,6,FALSE)="","",VLOOKUP($A39,記③男,6,FALSE))</f>
        <v/>
      </c>
      <c r="I39" s="344" t="str">
        <f>IF(VLOOKUP($A39,記③男,7,FALSE)="","",VLOOKUP($A39,記③男,7,FALSE))</f>
        <v/>
      </c>
      <c r="J39" s="343" t="str">
        <f>IF(VLOOKUP($A39,記③男,8,FALSE)="","",VLOOKUP($A39,記③男,8,FALSE))</f>
        <v/>
      </c>
      <c r="K39" s="344" t="str">
        <f>IF(VLOOKUP($A39,記③男,9,FALSE)="","",VLOOKUP($A39,記③男,9,FALSE))</f>
        <v/>
      </c>
      <c r="L39" s="343" t="str">
        <f>IF(VLOOKUP($A39,記③男,10,FALSE)="","",VLOOKUP($A39,記③男,10,FALSE))</f>
        <v/>
      </c>
      <c r="M39" s="336" t="str">
        <f>IF($B39="","",IF(VLOOKUP($B39,名簿,7,FALSE)="","",VLOOKUP($B39,名簿,7,FALSE)))</f>
        <v/>
      </c>
      <c r="N39" s="323" t="str">
        <f>IF($B39="","",IF(VLOOKUP($B39,名簿,8,FALSE)="","",VLOOKUP($B39,名簿,8,FALSE)))</f>
        <v/>
      </c>
    </row>
    <row r="40" spans="1:14" ht="22.5" customHeight="1">
      <c r="A40" s="345"/>
      <c r="B40" s="336"/>
      <c r="C40" s="336"/>
      <c r="D40" s="19" t="str">
        <f>IF($B39="","",VLOOKUP($B39,名簿,2,FALSE))</f>
        <v/>
      </c>
      <c r="E40" s="336"/>
      <c r="F40" s="336"/>
      <c r="G40" s="344"/>
      <c r="H40" s="343"/>
      <c r="I40" s="344"/>
      <c r="J40" s="343"/>
      <c r="K40" s="344"/>
      <c r="L40" s="343"/>
      <c r="M40" s="336"/>
      <c r="N40" s="323"/>
    </row>
    <row r="41" spans="1:14" ht="13.5" customHeight="1">
      <c r="A41" s="345">
        <f t="shared" ref="A41" si="14">A39+1</f>
        <v>17</v>
      </c>
      <c r="B41" s="336" t="str">
        <f>IF(VLOOKUP($A41,記③男,2,FALSE)="","",VLOOKUP($A41,記③男,2,FALSE))</f>
        <v/>
      </c>
      <c r="C41" s="336"/>
      <c r="D41" s="20" t="str">
        <f>IF($B41="","",IF(VLOOKUP($B41,名簿,3,FALSE)="","",VLOOKUP($B41,名簿,3,FALSE)))</f>
        <v/>
      </c>
      <c r="E41" s="336" t="str">
        <f>IF($B41="","",IF(VLOOKUP($B41,名簿,4,FALSE)="","",VLOOKUP($B41,名簿,4,FALSE)))</f>
        <v/>
      </c>
      <c r="F41" s="336" t="str">
        <f>IF($B41="","",IF(VLOOKUP($B41,名簿,5,FALSE)="","",VLOOKUP($B41,名簿,5,FALSE)))</f>
        <v/>
      </c>
      <c r="G41" s="344" t="str">
        <f>IF(VLOOKUP($A41,記③男,5,FALSE)="","",VLOOKUP($A41,記③男,5,FALSE))</f>
        <v/>
      </c>
      <c r="H41" s="343" t="str">
        <f>IF(VLOOKUP($A41,記③男,6,FALSE)="","",VLOOKUP($A41,記③男,6,FALSE))</f>
        <v/>
      </c>
      <c r="I41" s="344" t="str">
        <f>IF(VLOOKUP($A41,記③男,7,FALSE)="","",VLOOKUP($A41,記③男,7,FALSE))</f>
        <v/>
      </c>
      <c r="J41" s="343" t="str">
        <f>IF(VLOOKUP($A41,記③男,8,FALSE)="","",VLOOKUP($A41,記③男,8,FALSE))</f>
        <v/>
      </c>
      <c r="K41" s="344" t="str">
        <f>IF(VLOOKUP($A41,記③男,9,FALSE)="","",VLOOKUP($A41,記③男,9,FALSE))</f>
        <v/>
      </c>
      <c r="L41" s="343" t="str">
        <f>IF(VLOOKUP($A41,記③男,10,FALSE)="","",VLOOKUP($A41,記③男,10,FALSE))</f>
        <v/>
      </c>
      <c r="M41" s="336" t="str">
        <f>IF($B41="","",IF(VLOOKUP($B41,名簿,7,FALSE)="","",VLOOKUP($B41,名簿,7,FALSE)))</f>
        <v/>
      </c>
      <c r="N41" s="323" t="str">
        <f>IF($B41="","",IF(VLOOKUP($B41,名簿,8,FALSE)="","",VLOOKUP($B41,名簿,8,FALSE)))</f>
        <v/>
      </c>
    </row>
    <row r="42" spans="1:14" ht="22.5" customHeight="1">
      <c r="A42" s="345"/>
      <c r="B42" s="336"/>
      <c r="C42" s="336"/>
      <c r="D42" s="19" t="str">
        <f>IF($B41="","",VLOOKUP($B41,名簿,2,FALSE))</f>
        <v/>
      </c>
      <c r="E42" s="336"/>
      <c r="F42" s="336"/>
      <c r="G42" s="344"/>
      <c r="H42" s="343"/>
      <c r="I42" s="344"/>
      <c r="J42" s="343"/>
      <c r="K42" s="344"/>
      <c r="L42" s="343"/>
      <c r="M42" s="336"/>
      <c r="N42" s="323"/>
    </row>
    <row r="43" spans="1:14" ht="13.5" customHeight="1">
      <c r="A43" s="345">
        <f t="shared" ref="A43" si="15">A41+1</f>
        <v>18</v>
      </c>
      <c r="B43" s="336" t="str">
        <f>IF(VLOOKUP($A43,記③男,2,FALSE)="","",VLOOKUP($A43,記③男,2,FALSE))</f>
        <v/>
      </c>
      <c r="C43" s="336"/>
      <c r="D43" s="20" t="str">
        <f>IF($B43="","",IF(VLOOKUP($B43,名簿,3,FALSE)="","",VLOOKUP($B43,名簿,3,FALSE)))</f>
        <v/>
      </c>
      <c r="E43" s="336" t="str">
        <f>IF($B43="","",IF(VLOOKUP($B43,名簿,4,FALSE)="","",VLOOKUP($B43,名簿,4,FALSE)))</f>
        <v/>
      </c>
      <c r="F43" s="336" t="str">
        <f>IF($B43="","",IF(VLOOKUP($B43,名簿,5,FALSE)="","",VLOOKUP($B43,名簿,5,FALSE)))</f>
        <v/>
      </c>
      <c r="G43" s="344" t="str">
        <f>IF(VLOOKUP($A43,記③男,5,FALSE)="","",VLOOKUP($A43,記③男,5,FALSE))</f>
        <v/>
      </c>
      <c r="H43" s="343" t="str">
        <f>IF(VLOOKUP($A43,記③男,6,FALSE)="","",VLOOKUP($A43,記③男,6,FALSE))</f>
        <v/>
      </c>
      <c r="I43" s="344" t="str">
        <f>IF(VLOOKUP($A43,記③男,7,FALSE)="","",VLOOKUP($A43,記③男,7,FALSE))</f>
        <v/>
      </c>
      <c r="J43" s="343" t="str">
        <f>IF(VLOOKUP($A43,記③男,8,FALSE)="","",VLOOKUP($A43,記③男,8,FALSE))</f>
        <v/>
      </c>
      <c r="K43" s="344" t="str">
        <f>IF(VLOOKUP($A43,記③男,9,FALSE)="","",VLOOKUP($A43,記③男,9,FALSE))</f>
        <v/>
      </c>
      <c r="L43" s="343" t="str">
        <f>IF(VLOOKUP($A43,記③男,10,FALSE)="","",VLOOKUP($A43,記③男,10,FALSE))</f>
        <v/>
      </c>
      <c r="M43" s="336" t="str">
        <f>IF($B43="","",IF(VLOOKUP($B43,名簿,7,FALSE)="","",VLOOKUP($B43,名簿,7,FALSE)))</f>
        <v/>
      </c>
      <c r="N43" s="323" t="str">
        <f>IF($B43="","",IF(VLOOKUP($B43,名簿,8,FALSE)="","",VLOOKUP($B43,名簿,8,FALSE)))</f>
        <v/>
      </c>
    </row>
    <row r="44" spans="1:14" ht="22.5" customHeight="1">
      <c r="A44" s="345"/>
      <c r="B44" s="336"/>
      <c r="C44" s="336"/>
      <c r="D44" s="19" t="str">
        <f>IF($B43="","",VLOOKUP($B43,名簿,2,FALSE))</f>
        <v/>
      </c>
      <c r="E44" s="336"/>
      <c r="F44" s="336"/>
      <c r="G44" s="344"/>
      <c r="H44" s="343"/>
      <c r="I44" s="344"/>
      <c r="J44" s="343"/>
      <c r="K44" s="344"/>
      <c r="L44" s="343"/>
      <c r="M44" s="336"/>
      <c r="N44" s="323"/>
    </row>
    <row r="45" spans="1:14" ht="13.5" customHeight="1">
      <c r="A45" s="345">
        <f t="shared" ref="A45" si="16">A43+1</f>
        <v>19</v>
      </c>
      <c r="B45" s="336" t="str">
        <f>IF(VLOOKUP($A45,記③男,2,FALSE)="","",VLOOKUP($A45,記③男,2,FALSE))</f>
        <v/>
      </c>
      <c r="C45" s="336"/>
      <c r="D45" s="20" t="str">
        <f>IF($B45="","",IF(VLOOKUP($B45,名簿,3,FALSE)="","",VLOOKUP($B45,名簿,3,FALSE)))</f>
        <v/>
      </c>
      <c r="E45" s="336" t="str">
        <f>IF($B45="","",IF(VLOOKUP($B45,名簿,4,FALSE)="","",VLOOKUP($B45,名簿,4,FALSE)))</f>
        <v/>
      </c>
      <c r="F45" s="336" t="str">
        <f>IF($B45="","",IF(VLOOKUP($B45,名簿,5,FALSE)="","",VLOOKUP($B45,名簿,5,FALSE)))</f>
        <v/>
      </c>
      <c r="G45" s="344" t="str">
        <f>IF(VLOOKUP($A45,記③男,5,FALSE)="","",VLOOKUP($A45,記③男,5,FALSE))</f>
        <v/>
      </c>
      <c r="H45" s="343" t="str">
        <f>IF(VLOOKUP($A45,記③男,6,FALSE)="","",VLOOKUP($A45,記③男,6,FALSE))</f>
        <v/>
      </c>
      <c r="I45" s="344" t="str">
        <f>IF(VLOOKUP($A45,記③男,7,FALSE)="","",VLOOKUP($A45,記③男,7,FALSE))</f>
        <v/>
      </c>
      <c r="J45" s="343" t="str">
        <f>IF(VLOOKUP($A45,記③男,8,FALSE)="","",VLOOKUP($A45,記③男,8,FALSE))</f>
        <v/>
      </c>
      <c r="K45" s="344" t="str">
        <f>IF(VLOOKUP($A45,記③男,9,FALSE)="","",VLOOKUP($A45,記③男,9,FALSE))</f>
        <v/>
      </c>
      <c r="L45" s="343" t="str">
        <f>IF(VLOOKUP($A45,記③男,10,FALSE)="","",VLOOKUP($A45,記③男,10,FALSE))</f>
        <v/>
      </c>
      <c r="M45" s="336" t="str">
        <f>IF($B45="","",IF(VLOOKUP($B45,名簿,7,FALSE)="","",VLOOKUP($B45,名簿,7,FALSE)))</f>
        <v/>
      </c>
      <c r="N45" s="323" t="str">
        <f>IF($B45="","",IF(VLOOKUP($B45,名簿,8,FALSE)="","",VLOOKUP($B45,名簿,8,FALSE)))</f>
        <v/>
      </c>
    </row>
    <row r="46" spans="1:14" ht="22.5" customHeight="1">
      <c r="A46" s="345"/>
      <c r="B46" s="336"/>
      <c r="C46" s="336"/>
      <c r="D46" s="19" t="str">
        <f>IF($B45="","",VLOOKUP($B45,名簿,2,FALSE))</f>
        <v/>
      </c>
      <c r="E46" s="336"/>
      <c r="F46" s="336"/>
      <c r="G46" s="344"/>
      <c r="H46" s="343"/>
      <c r="I46" s="344"/>
      <c r="J46" s="343"/>
      <c r="K46" s="344"/>
      <c r="L46" s="343"/>
      <c r="M46" s="336"/>
      <c r="N46" s="323"/>
    </row>
    <row r="47" spans="1:14" ht="13.5" customHeight="1" thickBot="1">
      <c r="A47" s="345">
        <f t="shared" ref="A47" si="17">A45+1</f>
        <v>20</v>
      </c>
      <c r="B47" s="324" t="str">
        <f>IF(VLOOKUP($A47,記③男,2,FALSE)="","",VLOOKUP($A47,記③男,2,FALSE))</f>
        <v/>
      </c>
      <c r="C47" s="324"/>
      <c r="D47" s="20" t="str">
        <f>IF($B47="","",IF(VLOOKUP($B47,名簿,3,FALSE)="","",VLOOKUP($B47,名簿,3,FALSE)))</f>
        <v/>
      </c>
      <c r="E47" s="324" t="str">
        <f>IF($B47="","",IF(VLOOKUP($B47,名簿,4,FALSE)="","",VLOOKUP($B47,名簿,4,FALSE)))</f>
        <v/>
      </c>
      <c r="F47" s="324" t="str">
        <f>IF($B47="","",IF(VLOOKUP($B47,名簿,5,FALSE)="","",VLOOKUP($B47,名簿,5,FALSE)))</f>
        <v/>
      </c>
      <c r="G47" s="359" t="str">
        <f>IF(VLOOKUP($A47,記③男,5,FALSE)="","",VLOOKUP($A47,記③男,5,FALSE))</f>
        <v/>
      </c>
      <c r="H47" s="343" t="str">
        <f>IF(VLOOKUP($A47,記③男,6,FALSE)="","",VLOOKUP($A47,記③男,6,FALSE))</f>
        <v/>
      </c>
      <c r="I47" s="359" t="str">
        <f>IF(VLOOKUP($A47,記③男,7,FALSE)="","",VLOOKUP($A47,記③男,7,FALSE))</f>
        <v/>
      </c>
      <c r="J47" s="343" t="str">
        <f>IF(VLOOKUP($A47,記③男,8,FALSE)="","",VLOOKUP($A47,記③男,8,FALSE))</f>
        <v/>
      </c>
      <c r="K47" s="359" t="str">
        <f>IF(VLOOKUP($A47,記③男,9,FALSE)="","",VLOOKUP($A47,記③男,9,FALSE))</f>
        <v/>
      </c>
      <c r="L47" s="343" t="str">
        <f>IF(VLOOKUP($A47,記③男,10,FALSE)="","",VLOOKUP($A47,記③男,10,FALSE))</f>
        <v/>
      </c>
      <c r="M47" s="324" t="str">
        <f>IF($B47="","",IF(VLOOKUP($B47,名簿,7,FALSE)="","",VLOOKUP($B47,名簿,7,FALSE)))</f>
        <v/>
      </c>
      <c r="N47" s="326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25"/>
      <c r="D48" s="21" t="str">
        <f>IF($B47="","",VLOOKUP($B47,名簿,2,FALSE))</f>
        <v/>
      </c>
      <c r="E48" s="325"/>
      <c r="F48" s="325"/>
      <c r="G48" s="360"/>
      <c r="H48" s="358"/>
      <c r="I48" s="360"/>
      <c r="J48" s="358"/>
      <c r="K48" s="360"/>
      <c r="L48" s="358"/>
      <c r="M48" s="325"/>
      <c r="N48" s="327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IF(SUM(記③入力!$F$4,記③入力!$Q$4)=0,"",SUM(記③入力!$F$4,記③入力!$Q$4))</f>
        <v/>
      </c>
      <c r="I50" s="339" t="str">
        <f>IF(H50="","",H50*名簿!$L$7)</f>
        <v/>
      </c>
      <c r="J50" s="341" t="s">
        <v>14</v>
      </c>
      <c r="K50" s="337" t="str">
        <f>IF(SUM(記③入力!$G$4,記③入力!$R$4)=0,"",SUM(記③入力!$G$4,記③入力!$R$4))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記③入力!$A$1</f>
        <v>第３回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IF(VLOOKUP($A62,記③男,2,FALSE)="","",VLOOKUP($A62,記③男,2,FALSE))</f>
        <v/>
      </c>
      <c r="C62" s="346"/>
      <c r="D62" s="18" t="str">
        <f>IF($B62="","",IF(VLOOKUP($B62,名簿,3,FALSE)="","",VLOOKUP($B62,名簿,3,FALSE)))</f>
        <v/>
      </c>
      <c r="E62" s="346" t="str">
        <f>IF($B62="","",IF(VLOOKUP($B62,名簿,4,FALSE)="","",VLOOKUP($B62,名簿,4,FALSE)))</f>
        <v/>
      </c>
      <c r="F62" s="346" t="str">
        <f>IF($B62="","",IF(VLOOKUP($B62,名簿,5,FALSE)="","",VLOOKUP($B62,名簿,5,FALSE)))</f>
        <v/>
      </c>
      <c r="G62" s="362" t="str">
        <f>IF(VLOOKUP($A62,記③男,5,FALSE)="","",VLOOKUP($A62,記③男,5,FALSE))</f>
        <v/>
      </c>
      <c r="H62" s="361" t="str">
        <f>IF(VLOOKUP($A62,記③男,6,FALSE)="","",VLOOKUP($A62,記③男,6,FALSE))</f>
        <v/>
      </c>
      <c r="I62" s="362" t="str">
        <f>IF(VLOOKUP($A62,記③男,7,FALSE)="","",VLOOKUP($A62,記③男,7,FALSE))</f>
        <v/>
      </c>
      <c r="J62" s="361" t="str">
        <f>IF(VLOOKUP($A62,記③男,8,FALSE)="","",VLOOKUP($A62,記③男,8,FALSE))</f>
        <v/>
      </c>
      <c r="K62" s="362" t="str">
        <f>IF(VLOOKUP($A62,記③男,9,FALSE)="","",VLOOKUP($A62,記③男,9,FALSE))</f>
        <v/>
      </c>
      <c r="L62" s="361" t="str">
        <f>IF(VLOOKUP($A62,記③男,10,FALSE)="","",VLOOKUP($A62,記③男,10,FALSE))</f>
        <v/>
      </c>
      <c r="M62" s="346" t="str">
        <f>IF($B62="","",IF(VLOOKUP($B62,名簿,7,FALSE)="","",VLOOKUP($B62,名簿,7,FALSE)))</f>
        <v/>
      </c>
      <c r="N62" s="347" t="str">
        <f>IF($B62="","",IF(VLOOKUP($B62,名簿,8,FALSE)="","",VLOOKUP($B62,名簿,8,FALSE)))</f>
        <v/>
      </c>
    </row>
    <row r="63" spans="1:14" ht="22.5" customHeight="1">
      <c r="A63" s="365"/>
      <c r="B63" s="336"/>
      <c r="C63" s="336"/>
      <c r="D63" s="19" t="str">
        <f>IF($B62="","",VLOOKUP($B62,名簿,2,FALSE))</f>
        <v/>
      </c>
      <c r="E63" s="336"/>
      <c r="F63" s="336"/>
      <c r="G63" s="344"/>
      <c r="H63" s="343"/>
      <c r="I63" s="344"/>
      <c r="J63" s="343"/>
      <c r="K63" s="344"/>
      <c r="L63" s="343"/>
      <c r="M63" s="336"/>
      <c r="N63" s="323"/>
    </row>
    <row r="64" spans="1:14" ht="13.5" customHeight="1">
      <c r="A64" s="345">
        <f>A62+1</f>
        <v>22</v>
      </c>
      <c r="B64" s="336" t="str">
        <f>IF(VLOOKUP($A64,記③男,2,FALSE)="","",VLOOKUP($A64,記③男,2,FALSE))</f>
        <v/>
      </c>
      <c r="C64" s="336"/>
      <c r="D64" s="20" t="str">
        <f>IF($B64="","",IF(VLOOKUP($B64,名簿,3,FALSE)="","",VLOOKUP($B64,名簿,3,FALSE)))</f>
        <v/>
      </c>
      <c r="E64" s="336" t="str">
        <f>IF($B64="","",IF(VLOOKUP($B64,名簿,4,FALSE)="","",VLOOKUP($B64,名簿,4,FALSE)))</f>
        <v/>
      </c>
      <c r="F64" s="336" t="str">
        <f>IF($B64="","",IF(VLOOKUP($B64,名簿,5,FALSE)="","",VLOOKUP($B64,名簿,5,FALSE)))</f>
        <v/>
      </c>
      <c r="G64" s="344" t="str">
        <f>IF(VLOOKUP($A64,記③男,5,FALSE)="","",VLOOKUP($A64,記③男,5,FALSE))</f>
        <v/>
      </c>
      <c r="H64" s="343" t="str">
        <f>IF(VLOOKUP($A64,記③男,6,FALSE)="","",VLOOKUP($A64,記③男,6,FALSE))</f>
        <v/>
      </c>
      <c r="I64" s="344" t="str">
        <f>IF(VLOOKUP($A64,記③男,7,FALSE)="","",VLOOKUP($A64,記③男,7,FALSE))</f>
        <v/>
      </c>
      <c r="J64" s="343" t="str">
        <f>IF(VLOOKUP($A64,記③男,8,FALSE)="","",VLOOKUP($A64,記③男,8,FALSE))</f>
        <v/>
      </c>
      <c r="K64" s="344" t="str">
        <f>IF(VLOOKUP($A64,記③男,9,FALSE)="","",VLOOKUP($A64,記③男,9,FALSE))</f>
        <v/>
      </c>
      <c r="L64" s="343" t="str">
        <f>IF(VLOOKUP($A64,記③男,10,FALSE)="","",VLOOKUP($A64,記③男,10,FALSE))</f>
        <v/>
      </c>
      <c r="M64" s="336" t="str">
        <f>IF($B64="","",IF(VLOOKUP($B64,名簿,7,FALSE)="","",VLOOKUP($B64,名簿,7,FALSE)))</f>
        <v/>
      </c>
      <c r="N64" s="323" t="str">
        <f>IF($B64="","",IF(VLOOKUP($B64,名簿,8,FALSE)="","",VLOOKUP($B64,名簿,8,FALSE)))</f>
        <v/>
      </c>
    </row>
    <row r="65" spans="1:14" ht="21.75" customHeight="1">
      <c r="A65" s="345"/>
      <c r="B65" s="336"/>
      <c r="C65" s="336"/>
      <c r="D65" s="19" t="str">
        <f>IF($B64="","",VLOOKUP($B64,名簿,2,FALSE))</f>
        <v/>
      </c>
      <c r="E65" s="336"/>
      <c r="F65" s="336"/>
      <c r="G65" s="344"/>
      <c r="H65" s="343"/>
      <c r="I65" s="344"/>
      <c r="J65" s="343"/>
      <c r="K65" s="344"/>
      <c r="L65" s="343"/>
      <c r="M65" s="336"/>
      <c r="N65" s="323"/>
    </row>
    <row r="66" spans="1:14" ht="13.5" customHeight="1">
      <c r="A66" s="345">
        <f t="shared" ref="A66" si="18">A64+1</f>
        <v>23</v>
      </c>
      <c r="B66" s="336" t="str">
        <f>IF(VLOOKUP($A66,記③男,2,FALSE)="","",VLOOKUP($A66,記③男,2,FALSE))</f>
        <v/>
      </c>
      <c r="C66" s="336"/>
      <c r="D66" s="20" t="str">
        <f>IF($B66="","",IF(VLOOKUP($B66,名簿,3,FALSE)="","",VLOOKUP($B66,名簿,3,FALSE)))</f>
        <v/>
      </c>
      <c r="E66" s="336" t="str">
        <f>IF($B66="","",IF(VLOOKUP($B66,名簿,4,FALSE)="","",VLOOKUP($B66,名簿,4,FALSE)))</f>
        <v/>
      </c>
      <c r="F66" s="336" t="str">
        <f>IF($B66="","",IF(VLOOKUP($B66,名簿,5,FALSE)="","",VLOOKUP($B66,名簿,5,FALSE)))</f>
        <v/>
      </c>
      <c r="G66" s="344" t="str">
        <f>IF(VLOOKUP($A66,記③男,5,FALSE)="","",VLOOKUP($A66,記③男,5,FALSE))</f>
        <v/>
      </c>
      <c r="H66" s="343" t="str">
        <f>IF(VLOOKUP($A66,記③男,6,FALSE)="","",VLOOKUP($A66,記③男,6,FALSE))</f>
        <v/>
      </c>
      <c r="I66" s="344" t="str">
        <f>IF(VLOOKUP($A66,記③男,7,FALSE)="","",VLOOKUP($A66,記③男,7,FALSE))</f>
        <v/>
      </c>
      <c r="J66" s="343" t="str">
        <f>IF(VLOOKUP($A66,記③男,8,FALSE)="","",VLOOKUP($A66,記③男,8,FALSE))</f>
        <v/>
      </c>
      <c r="K66" s="344" t="str">
        <f>IF(VLOOKUP($A66,記③男,9,FALSE)="","",VLOOKUP($A66,記③男,9,FALSE))</f>
        <v/>
      </c>
      <c r="L66" s="343" t="str">
        <f>IF(VLOOKUP($A66,記③男,10,FALSE)="","",VLOOKUP($A66,記③男,10,FALSE))</f>
        <v/>
      </c>
      <c r="M66" s="336" t="str">
        <f>IF($B66="","",IF(VLOOKUP($B66,名簿,7,FALSE)="","",VLOOKUP($B66,名簿,7,FALSE)))</f>
        <v/>
      </c>
      <c r="N66" s="323" t="str">
        <f>IF($B66="","",IF(VLOOKUP($B66,名簿,8,FALSE)="","",VLOOKUP($B66,名簿,8,FALSE)))</f>
        <v/>
      </c>
    </row>
    <row r="67" spans="1:14" ht="21.75" customHeight="1">
      <c r="A67" s="345"/>
      <c r="B67" s="336"/>
      <c r="C67" s="336"/>
      <c r="D67" s="19" t="str">
        <f>IF($B66="","",VLOOKUP($B66,名簿,2,FALSE))</f>
        <v/>
      </c>
      <c r="E67" s="336"/>
      <c r="F67" s="336"/>
      <c r="G67" s="344"/>
      <c r="H67" s="343"/>
      <c r="I67" s="344"/>
      <c r="J67" s="343"/>
      <c r="K67" s="344"/>
      <c r="L67" s="343"/>
      <c r="M67" s="336"/>
      <c r="N67" s="323"/>
    </row>
    <row r="68" spans="1:14" ht="13.5" customHeight="1">
      <c r="A68" s="345">
        <f t="shared" ref="A68" si="19">A66+1</f>
        <v>24</v>
      </c>
      <c r="B68" s="336" t="str">
        <f>IF(VLOOKUP($A68,記③男,2,FALSE)="","",VLOOKUP($A68,記③男,2,FALSE))</f>
        <v/>
      </c>
      <c r="C68" s="336"/>
      <c r="D68" s="20" t="str">
        <f>IF($B68="","",IF(VLOOKUP($B68,名簿,3,FALSE)="","",VLOOKUP($B68,名簿,3,FALSE)))</f>
        <v/>
      </c>
      <c r="E68" s="336" t="str">
        <f>IF($B68="","",IF(VLOOKUP($B68,名簿,4,FALSE)="","",VLOOKUP($B68,名簿,4,FALSE)))</f>
        <v/>
      </c>
      <c r="F68" s="336" t="str">
        <f>IF($B68="","",IF(VLOOKUP($B68,名簿,5,FALSE)="","",VLOOKUP($B68,名簿,5,FALSE)))</f>
        <v/>
      </c>
      <c r="G68" s="344" t="str">
        <f>IF(VLOOKUP($A68,記③男,5,FALSE)="","",VLOOKUP($A68,記③男,5,FALSE))</f>
        <v/>
      </c>
      <c r="H68" s="343" t="str">
        <f>IF(VLOOKUP($A68,記③男,6,FALSE)="","",VLOOKUP($A68,記③男,6,FALSE))</f>
        <v/>
      </c>
      <c r="I68" s="344" t="str">
        <f>IF(VLOOKUP($A68,記③男,7,FALSE)="","",VLOOKUP($A68,記③男,7,FALSE))</f>
        <v/>
      </c>
      <c r="J68" s="343" t="str">
        <f>IF(VLOOKUP($A68,記③男,8,FALSE)="","",VLOOKUP($A68,記③男,8,FALSE))</f>
        <v/>
      </c>
      <c r="K68" s="344" t="str">
        <f>IF(VLOOKUP($A68,記③男,9,FALSE)="","",VLOOKUP($A68,記③男,9,FALSE))</f>
        <v/>
      </c>
      <c r="L68" s="343" t="str">
        <f>IF(VLOOKUP($A68,記③男,10,FALSE)="","",VLOOKUP($A68,記③男,10,FALSE))</f>
        <v/>
      </c>
      <c r="M68" s="336" t="str">
        <f>IF($B68="","",IF(VLOOKUP($B68,名簿,7,FALSE)="","",VLOOKUP($B68,名簿,7,FALSE)))</f>
        <v/>
      </c>
      <c r="N68" s="323" t="str">
        <f>IF($B68="","",IF(VLOOKUP($B68,名簿,8,FALSE)="","",VLOOKUP($B68,名簿,8,FALSE)))</f>
        <v/>
      </c>
    </row>
    <row r="69" spans="1:14" ht="22.5" customHeight="1">
      <c r="A69" s="345"/>
      <c r="B69" s="336"/>
      <c r="C69" s="336"/>
      <c r="D69" s="19" t="str">
        <f>IF($B68="","",VLOOKUP($B68,名簿,2,FALSE))</f>
        <v/>
      </c>
      <c r="E69" s="336"/>
      <c r="F69" s="336"/>
      <c r="G69" s="344"/>
      <c r="H69" s="343"/>
      <c r="I69" s="344"/>
      <c r="J69" s="343"/>
      <c r="K69" s="344"/>
      <c r="L69" s="343"/>
      <c r="M69" s="336"/>
      <c r="N69" s="323"/>
    </row>
    <row r="70" spans="1:14" ht="13.5" customHeight="1">
      <c r="A70" s="345">
        <f t="shared" ref="A70" si="20">A68+1</f>
        <v>25</v>
      </c>
      <c r="B70" s="336" t="str">
        <f>IF(VLOOKUP($A70,記③男,2,FALSE)="","",VLOOKUP($A70,記③男,2,FALSE))</f>
        <v/>
      </c>
      <c r="C70" s="336"/>
      <c r="D70" s="20" t="str">
        <f>IF($B70="","",IF(VLOOKUP($B70,名簿,3,FALSE)="","",VLOOKUP($B70,名簿,3,FALSE)))</f>
        <v/>
      </c>
      <c r="E70" s="336" t="str">
        <f>IF($B70="","",IF(VLOOKUP($B70,名簿,4,FALSE)="","",VLOOKUP($B70,名簿,4,FALSE)))</f>
        <v/>
      </c>
      <c r="F70" s="336" t="str">
        <f>IF($B70="","",IF(VLOOKUP($B70,名簿,5,FALSE)="","",VLOOKUP($B70,名簿,5,FALSE)))</f>
        <v/>
      </c>
      <c r="G70" s="344" t="str">
        <f>IF(VLOOKUP($A70,記③男,5,FALSE)="","",VLOOKUP($A70,記③男,5,FALSE))</f>
        <v/>
      </c>
      <c r="H70" s="343" t="str">
        <f>IF(VLOOKUP($A70,記③男,6,FALSE)="","",VLOOKUP($A70,記③男,6,FALSE))</f>
        <v/>
      </c>
      <c r="I70" s="344" t="str">
        <f>IF(VLOOKUP($A70,記③男,7,FALSE)="","",VLOOKUP($A70,記③男,7,FALSE))</f>
        <v/>
      </c>
      <c r="J70" s="343" t="str">
        <f>IF(VLOOKUP($A70,記③男,8,FALSE)="","",VLOOKUP($A70,記③男,8,FALSE))</f>
        <v/>
      </c>
      <c r="K70" s="344" t="str">
        <f>IF(VLOOKUP($A70,記③男,9,FALSE)="","",VLOOKUP($A70,記③男,9,FALSE))</f>
        <v/>
      </c>
      <c r="L70" s="343" t="str">
        <f>IF(VLOOKUP($A70,記③男,10,FALSE)="","",VLOOKUP($A70,記③男,10,FALSE))</f>
        <v/>
      </c>
      <c r="M70" s="336" t="str">
        <f>IF($B70="","",IF(VLOOKUP($B70,名簿,7,FALSE)="","",VLOOKUP($B70,名簿,7,FALSE)))</f>
        <v/>
      </c>
      <c r="N70" s="323" t="str">
        <f>IF($B70="","",IF(VLOOKUP($B70,名簿,8,FALSE)="","",VLOOKUP($B70,名簿,8,FALSE)))</f>
        <v/>
      </c>
    </row>
    <row r="71" spans="1:14" ht="22.5" customHeight="1">
      <c r="A71" s="345"/>
      <c r="B71" s="336"/>
      <c r="C71" s="336"/>
      <c r="D71" s="19" t="str">
        <f>IF($B70="","",VLOOKUP($B70,名簿,2,FALSE))</f>
        <v/>
      </c>
      <c r="E71" s="336"/>
      <c r="F71" s="336"/>
      <c r="G71" s="344"/>
      <c r="H71" s="343"/>
      <c r="I71" s="344"/>
      <c r="J71" s="343"/>
      <c r="K71" s="344"/>
      <c r="L71" s="343"/>
      <c r="M71" s="336"/>
      <c r="N71" s="323"/>
    </row>
    <row r="72" spans="1:14" ht="13.5" customHeight="1">
      <c r="A72" s="345">
        <f t="shared" ref="A72" si="21">A70+1</f>
        <v>26</v>
      </c>
      <c r="B72" s="336" t="str">
        <f>IF(VLOOKUP($A72,記③男,2,FALSE)="","",VLOOKUP($A72,記③男,2,FALSE))</f>
        <v/>
      </c>
      <c r="C72" s="336"/>
      <c r="D72" s="20" t="str">
        <f>IF($B72="","",IF(VLOOKUP($B72,名簿,3,FALSE)="","",VLOOKUP($B72,名簿,3,FALSE)))</f>
        <v/>
      </c>
      <c r="E72" s="336" t="str">
        <f>IF($B72="","",IF(VLOOKUP($B72,名簿,4,FALSE)="","",VLOOKUP($B72,名簿,4,FALSE)))</f>
        <v/>
      </c>
      <c r="F72" s="336" t="str">
        <f>IF($B72="","",IF(VLOOKUP($B72,名簿,5,FALSE)="","",VLOOKUP($B72,名簿,5,FALSE)))</f>
        <v/>
      </c>
      <c r="G72" s="344" t="str">
        <f>IF(VLOOKUP($A72,記③男,5,FALSE)="","",VLOOKUP($A72,記③男,5,FALSE))</f>
        <v/>
      </c>
      <c r="H72" s="343" t="str">
        <f>IF(VLOOKUP($A72,記③男,6,FALSE)="","",VLOOKUP($A72,記③男,6,FALSE))</f>
        <v/>
      </c>
      <c r="I72" s="344" t="str">
        <f>IF(VLOOKUP($A72,記③男,7,FALSE)="","",VLOOKUP($A72,記③男,7,FALSE))</f>
        <v/>
      </c>
      <c r="J72" s="343" t="str">
        <f>IF(VLOOKUP($A72,記③男,8,FALSE)="","",VLOOKUP($A72,記③男,8,FALSE))</f>
        <v/>
      </c>
      <c r="K72" s="344" t="str">
        <f>IF(VLOOKUP($A72,記③男,9,FALSE)="","",VLOOKUP($A72,記③男,9,FALSE))</f>
        <v/>
      </c>
      <c r="L72" s="343" t="str">
        <f>IF(VLOOKUP($A72,記③男,10,FALSE)="","",VLOOKUP($A72,記③男,10,FALSE))</f>
        <v/>
      </c>
      <c r="M72" s="336" t="str">
        <f>IF($B72="","",IF(VLOOKUP($B72,名簿,7,FALSE)="","",VLOOKUP($B72,名簿,7,FALSE)))</f>
        <v/>
      </c>
      <c r="N72" s="323" t="str">
        <f>IF($B72="","",IF(VLOOKUP($B72,名簿,8,FALSE)="","",VLOOKUP($B72,名簿,8,FALSE)))</f>
        <v/>
      </c>
    </row>
    <row r="73" spans="1:14" ht="21.75" customHeight="1">
      <c r="A73" s="345"/>
      <c r="B73" s="336"/>
      <c r="C73" s="336"/>
      <c r="D73" s="19" t="str">
        <f>IF($B72="","",VLOOKUP($B72,名簿,2,FALSE))</f>
        <v/>
      </c>
      <c r="E73" s="336"/>
      <c r="F73" s="336"/>
      <c r="G73" s="344"/>
      <c r="H73" s="343"/>
      <c r="I73" s="344"/>
      <c r="J73" s="343"/>
      <c r="K73" s="344"/>
      <c r="L73" s="343"/>
      <c r="M73" s="336"/>
      <c r="N73" s="323"/>
    </row>
    <row r="74" spans="1:14" ht="13.5" customHeight="1">
      <c r="A74" s="345">
        <f t="shared" ref="A74" si="22">A72+1</f>
        <v>27</v>
      </c>
      <c r="B74" s="336" t="str">
        <f>IF(VLOOKUP($A74,記③男,2,FALSE)="","",VLOOKUP($A74,記③男,2,FALSE))</f>
        <v/>
      </c>
      <c r="C74" s="336"/>
      <c r="D74" s="20" t="str">
        <f>IF($B74="","",IF(VLOOKUP($B74,名簿,3,FALSE)="","",VLOOKUP($B74,名簿,3,FALSE)))</f>
        <v/>
      </c>
      <c r="E74" s="336" t="str">
        <f>IF($B74="","",IF(VLOOKUP($B74,名簿,4,FALSE)="","",VLOOKUP($B74,名簿,4,FALSE)))</f>
        <v/>
      </c>
      <c r="F74" s="336" t="str">
        <f>IF($B74="","",IF(VLOOKUP($B74,名簿,5,FALSE)="","",VLOOKUP($B74,名簿,5,FALSE)))</f>
        <v/>
      </c>
      <c r="G74" s="344" t="str">
        <f>IF(VLOOKUP($A74,記③男,5,FALSE)="","",VLOOKUP($A74,記③男,5,FALSE))</f>
        <v/>
      </c>
      <c r="H74" s="343" t="str">
        <f>IF(VLOOKUP($A74,記③男,6,FALSE)="","",VLOOKUP($A74,記③男,6,FALSE))</f>
        <v/>
      </c>
      <c r="I74" s="344" t="str">
        <f>IF(VLOOKUP($A74,記③男,7,FALSE)="","",VLOOKUP($A74,記③男,7,FALSE))</f>
        <v/>
      </c>
      <c r="J74" s="343" t="str">
        <f>IF(VLOOKUP($A74,記③男,8,FALSE)="","",VLOOKUP($A74,記③男,8,FALSE))</f>
        <v/>
      </c>
      <c r="K74" s="344" t="str">
        <f>IF(VLOOKUP($A74,記③男,9,FALSE)="","",VLOOKUP($A74,記③男,9,FALSE))</f>
        <v/>
      </c>
      <c r="L74" s="343" t="str">
        <f>IF(VLOOKUP($A74,記③男,10,FALSE)="","",VLOOKUP($A74,記③男,10,FALSE))</f>
        <v/>
      </c>
      <c r="M74" s="336" t="str">
        <f>IF($B74="","",IF(VLOOKUP($B74,名簿,7,FALSE)="","",VLOOKUP($B74,名簿,7,FALSE)))</f>
        <v/>
      </c>
      <c r="N74" s="323" t="str">
        <f>IF($B74="","",IF(VLOOKUP($B74,名簿,8,FALSE)="","",VLOOKUP($B74,名簿,8,FALSE)))</f>
        <v/>
      </c>
    </row>
    <row r="75" spans="1:14" ht="22.5" customHeight="1">
      <c r="A75" s="345"/>
      <c r="B75" s="336"/>
      <c r="C75" s="336"/>
      <c r="D75" s="19" t="str">
        <f>IF($B74="","",VLOOKUP($B74,名簿,2,FALSE))</f>
        <v/>
      </c>
      <c r="E75" s="336"/>
      <c r="F75" s="336"/>
      <c r="G75" s="344"/>
      <c r="H75" s="343"/>
      <c r="I75" s="344"/>
      <c r="J75" s="343"/>
      <c r="K75" s="344"/>
      <c r="L75" s="343"/>
      <c r="M75" s="336"/>
      <c r="N75" s="323"/>
    </row>
    <row r="76" spans="1:14" ht="13.5" customHeight="1">
      <c r="A76" s="345">
        <f t="shared" ref="A76" si="23">A74+1</f>
        <v>28</v>
      </c>
      <c r="B76" s="336" t="str">
        <f>IF(VLOOKUP($A76,記③男,2,FALSE)="","",VLOOKUP($A76,記③男,2,FALSE))</f>
        <v/>
      </c>
      <c r="C76" s="336"/>
      <c r="D76" s="20" t="str">
        <f>IF($B76="","",IF(VLOOKUP($B76,名簿,3,FALSE)="","",VLOOKUP($B76,名簿,3,FALSE)))</f>
        <v/>
      </c>
      <c r="E76" s="336" t="str">
        <f>IF($B76="","",IF(VLOOKUP($B76,名簿,4,FALSE)="","",VLOOKUP($B76,名簿,4,FALSE)))</f>
        <v/>
      </c>
      <c r="F76" s="336" t="str">
        <f>IF($B76="","",IF(VLOOKUP($B76,名簿,5,FALSE)="","",VLOOKUP($B76,名簿,5,FALSE)))</f>
        <v/>
      </c>
      <c r="G76" s="344" t="str">
        <f>IF(VLOOKUP($A76,記③男,5,FALSE)="","",VLOOKUP($A76,記③男,5,FALSE))</f>
        <v/>
      </c>
      <c r="H76" s="343" t="str">
        <f>IF(VLOOKUP($A76,記③男,6,FALSE)="","",VLOOKUP($A76,記③男,6,FALSE))</f>
        <v/>
      </c>
      <c r="I76" s="344" t="str">
        <f>IF(VLOOKUP($A76,記③男,7,FALSE)="","",VLOOKUP($A76,記③男,7,FALSE))</f>
        <v/>
      </c>
      <c r="J76" s="343" t="str">
        <f>IF(VLOOKUP($A76,記③男,8,FALSE)="","",VLOOKUP($A76,記③男,8,FALSE))</f>
        <v/>
      </c>
      <c r="K76" s="344" t="str">
        <f>IF(VLOOKUP($A76,記③男,9,FALSE)="","",VLOOKUP($A76,記③男,9,FALSE))</f>
        <v/>
      </c>
      <c r="L76" s="343" t="str">
        <f>IF(VLOOKUP($A76,記③男,10,FALSE)="","",VLOOKUP($A76,記③男,10,FALSE))</f>
        <v/>
      </c>
      <c r="M76" s="336" t="str">
        <f>IF($B76="","",IF(VLOOKUP($B76,名簿,7,FALSE)="","",VLOOKUP($B76,名簿,7,FALSE)))</f>
        <v/>
      </c>
      <c r="N76" s="323" t="str">
        <f>IF($B76="","",IF(VLOOKUP($B76,名簿,8,FALSE)="","",VLOOKUP($B76,名簿,8,FALSE)))</f>
        <v/>
      </c>
    </row>
    <row r="77" spans="1:14" ht="22.5" customHeight="1">
      <c r="A77" s="345"/>
      <c r="B77" s="336"/>
      <c r="C77" s="336"/>
      <c r="D77" s="19" t="str">
        <f>IF($B76="","",VLOOKUP($B76,名簿,2,FALSE))</f>
        <v/>
      </c>
      <c r="E77" s="336"/>
      <c r="F77" s="336"/>
      <c r="G77" s="344"/>
      <c r="H77" s="343"/>
      <c r="I77" s="344"/>
      <c r="J77" s="343"/>
      <c r="K77" s="344"/>
      <c r="L77" s="343"/>
      <c r="M77" s="336"/>
      <c r="N77" s="323"/>
    </row>
    <row r="78" spans="1:14" ht="13.5" customHeight="1">
      <c r="A78" s="345">
        <f t="shared" ref="A78" si="24">A76+1</f>
        <v>29</v>
      </c>
      <c r="B78" s="336" t="str">
        <f>IF(VLOOKUP($A78,記③男,2,FALSE)="","",VLOOKUP($A78,記③男,2,FALSE))</f>
        <v/>
      </c>
      <c r="C78" s="336"/>
      <c r="D78" s="20" t="str">
        <f>IF($B78="","",IF(VLOOKUP($B78,名簿,3,FALSE)="","",VLOOKUP($B78,名簿,3,FALSE)))</f>
        <v/>
      </c>
      <c r="E78" s="336" t="str">
        <f>IF($B78="","",IF(VLOOKUP($B78,名簿,4,FALSE)="","",VLOOKUP($B78,名簿,4,FALSE)))</f>
        <v/>
      </c>
      <c r="F78" s="336" t="str">
        <f>IF($B78="","",IF(VLOOKUP($B78,名簿,5,FALSE)="","",VLOOKUP($B78,名簿,5,FALSE)))</f>
        <v/>
      </c>
      <c r="G78" s="344" t="str">
        <f>IF(VLOOKUP($A78,記③男,5,FALSE)="","",VLOOKUP($A78,記③男,5,FALSE))</f>
        <v/>
      </c>
      <c r="H78" s="343" t="str">
        <f>IF(VLOOKUP($A78,記③男,6,FALSE)="","",VLOOKUP($A78,記③男,6,FALSE))</f>
        <v/>
      </c>
      <c r="I78" s="344" t="str">
        <f>IF(VLOOKUP($A78,記③男,7,FALSE)="","",VLOOKUP($A78,記③男,7,FALSE))</f>
        <v/>
      </c>
      <c r="J78" s="343" t="str">
        <f>IF(VLOOKUP($A78,記③男,8,FALSE)="","",VLOOKUP($A78,記③男,8,FALSE))</f>
        <v/>
      </c>
      <c r="K78" s="344" t="str">
        <f>IF(VLOOKUP($A78,記③男,9,FALSE)="","",VLOOKUP($A78,記③男,9,FALSE))</f>
        <v/>
      </c>
      <c r="L78" s="343" t="str">
        <f>IF(VLOOKUP($A78,記③男,10,FALSE)="","",VLOOKUP($A78,記③男,10,FALSE))</f>
        <v/>
      </c>
      <c r="M78" s="336" t="str">
        <f>IF($B78="","",IF(VLOOKUP($B78,名簿,7,FALSE)="","",VLOOKUP($B78,名簿,7,FALSE)))</f>
        <v/>
      </c>
      <c r="N78" s="323" t="str">
        <f>IF($B78="","",IF(VLOOKUP($B78,名簿,8,FALSE)="","",VLOOKUP($B78,名簿,8,FALSE)))</f>
        <v/>
      </c>
    </row>
    <row r="79" spans="1:14" ht="22.5" customHeight="1">
      <c r="A79" s="345"/>
      <c r="B79" s="336"/>
      <c r="C79" s="336"/>
      <c r="D79" s="19" t="str">
        <f>IF($B78="","",VLOOKUP($B78,名簿,2,FALSE))</f>
        <v/>
      </c>
      <c r="E79" s="336"/>
      <c r="F79" s="336"/>
      <c r="G79" s="344"/>
      <c r="H79" s="343"/>
      <c r="I79" s="344"/>
      <c r="J79" s="343"/>
      <c r="K79" s="344"/>
      <c r="L79" s="343"/>
      <c r="M79" s="336"/>
      <c r="N79" s="323"/>
    </row>
    <row r="80" spans="1:14" ht="13.5" customHeight="1">
      <c r="A80" s="345">
        <f t="shared" ref="A80" si="25">A78+1</f>
        <v>30</v>
      </c>
      <c r="B80" s="336" t="str">
        <f>IF(VLOOKUP($A80,記③男,2,FALSE)="","",VLOOKUP($A80,記③男,2,FALSE))</f>
        <v/>
      </c>
      <c r="C80" s="336"/>
      <c r="D80" s="20" t="str">
        <f>IF($B80="","",IF(VLOOKUP($B80,名簿,3,FALSE)="","",VLOOKUP($B80,名簿,3,FALSE)))</f>
        <v/>
      </c>
      <c r="E80" s="336" t="str">
        <f>IF($B80="","",IF(VLOOKUP($B80,名簿,4,FALSE)="","",VLOOKUP($B80,名簿,4,FALSE)))</f>
        <v/>
      </c>
      <c r="F80" s="336" t="str">
        <f>IF($B80="","",IF(VLOOKUP($B80,名簿,5,FALSE)="","",VLOOKUP($B80,名簿,5,FALSE)))</f>
        <v/>
      </c>
      <c r="G80" s="344" t="str">
        <f>IF(VLOOKUP($A80,記③男,5,FALSE)="","",VLOOKUP($A80,記③男,5,FALSE))</f>
        <v/>
      </c>
      <c r="H80" s="343" t="str">
        <f>IF(VLOOKUP($A80,記③男,6,FALSE)="","",VLOOKUP($A80,記③男,6,FALSE))</f>
        <v/>
      </c>
      <c r="I80" s="344" t="str">
        <f>IF(VLOOKUP($A80,記③男,7,FALSE)="","",VLOOKUP($A80,記③男,7,FALSE))</f>
        <v/>
      </c>
      <c r="J80" s="343" t="str">
        <f>IF(VLOOKUP($A80,記③男,8,FALSE)="","",VLOOKUP($A80,記③男,8,FALSE))</f>
        <v/>
      </c>
      <c r="K80" s="344" t="str">
        <f>IF(VLOOKUP($A80,記③男,9,FALSE)="","",VLOOKUP($A80,記③男,9,FALSE))</f>
        <v/>
      </c>
      <c r="L80" s="343" t="str">
        <f>IF(VLOOKUP($A80,記③男,10,FALSE)="","",VLOOKUP($A80,記③男,10,FALSE))</f>
        <v/>
      </c>
      <c r="M80" s="336" t="str">
        <f>IF($B80="","",IF(VLOOKUP($B80,名簿,7,FALSE)="","",VLOOKUP($B80,名簿,7,FALSE)))</f>
        <v/>
      </c>
      <c r="N80" s="323" t="str">
        <f>IF($B80="","",IF(VLOOKUP($B80,名簿,8,FALSE)="","",VLOOKUP($B80,名簿,8,FALSE)))</f>
        <v/>
      </c>
    </row>
    <row r="81" spans="1:14" ht="22.5" customHeight="1">
      <c r="A81" s="345"/>
      <c r="B81" s="336"/>
      <c r="C81" s="336"/>
      <c r="D81" s="19" t="str">
        <f>IF($B80="","",VLOOKUP($B80,名簿,2,FALSE))</f>
        <v/>
      </c>
      <c r="E81" s="336"/>
      <c r="F81" s="336"/>
      <c r="G81" s="344"/>
      <c r="H81" s="343"/>
      <c r="I81" s="344"/>
      <c r="J81" s="343"/>
      <c r="K81" s="344"/>
      <c r="L81" s="343"/>
      <c r="M81" s="336"/>
      <c r="N81" s="323"/>
    </row>
    <row r="82" spans="1:14" ht="13.5" customHeight="1">
      <c r="A82" s="345">
        <f t="shared" ref="A82" si="26">A80+1</f>
        <v>31</v>
      </c>
      <c r="B82" s="336" t="str">
        <f>IF(VLOOKUP($A82,記③男,2,FALSE)="","",VLOOKUP($A82,記③男,2,FALSE))</f>
        <v/>
      </c>
      <c r="C82" s="336"/>
      <c r="D82" s="20" t="str">
        <f>IF($B82="","",IF(VLOOKUP($B82,名簿,3,FALSE)="","",VLOOKUP($B82,名簿,3,FALSE)))</f>
        <v/>
      </c>
      <c r="E82" s="336" t="str">
        <f>IF($B82="","",IF(VLOOKUP($B82,名簿,4,FALSE)="","",VLOOKUP($B82,名簿,4,FALSE)))</f>
        <v/>
      </c>
      <c r="F82" s="336" t="str">
        <f>IF($B82="","",IF(VLOOKUP($B82,名簿,5,FALSE)="","",VLOOKUP($B82,名簿,5,FALSE)))</f>
        <v/>
      </c>
      <c r="G82" s="344" t="str">
        <f>IF(VLOOKUP($A82,記③男,5,FALSE)="","",VLOOKUP($A82,記③男,5,FALSE))</f>
        <v/>
      </c>
      <c r="H82" s="343" t="str">
        <f>IF(VLOOKUP($A82,記③男,6,FALSE)="","",VLOOKUP($A82,記③男,6,FALSE))</f>
        <v/>
      </c>
      <c r="I82" s="344" t="str">
        <f>IF(VLOOKUP($A82,記③男,7,FALSE)="","",VLOOKUP($A82,記③男,7,FALSE))</f>
        <v/>
      </c>
      <c r="J82" s="343" t="str">
        <f>IF(VLOOKUP($A82,記③男,8,FALSE)="","",VLOOKUP($A82,記③男,8,FALSE))</f>
        <v/>
      </c>
      <c r="K82" s="344" t="str">
        <f>IF(VLOOKUP($A82,記③男,9,FALSE)="","",VLOOKUP($A82,記③男,9,FALSE))</f>
        <v/>
      </c>
      <c r="L82" s="343" t="str">
        <f>IF(VLOOKUP($A82,記③男,10,FALSE)="","",VLOOKUP($A82,記③男,10,FALSE))</f>
        <v/>
      </c>
      <c r="M82" s="336" t="str">
        <f>IF($B82="","",IF(VLOOKUP($B82,名簿,7,FALSE)="","",VLOOKUP($B82,名簿,7,FALSE)))</f>
        <v/>
      </c>
      <c r="N82" s="323" t="str">
        <f>IF($B82="","",IF(VLOOKUP($B82,名簿,8,FALSE)="","",VLOOKUP($B82,名簿,8,FALSE)))</f>
        <v/>
      </c>
    </row>
    <row r="83" spans="1:14" ht="22.5" customHeight="1">
      <c r="A83" s="345"/>
      <c r="B83" s="336"/>
      <c r="C83" s="336"/>
      <c r="D83" s="19" t="str">
        <f>IF($B82="","",VLOOKUP($B82,名簿,2,FALSE))</f>
        <v/>
      </c>
      <c r="E83" s="336"/>
      <c r="F83" s="336"/>
      <c r="G83" s="344"/>
      <c r="H83" s="343"/>
      <c r="I83" s="344"/>
      <c r="J83" s="343"/>
      <c r="K83" s="344"/>
      <c r="L83" s="343"/>
      <c r="M83" s="336"/>
      <c r="N83" s="323"/>
    </row>
    <row r="84" spans="1:14" ht="13.5" customHeight="1">
      <c r="A84" s="345">
        <f t="shared" ref="A84" si="27">A82+1</f>
        <v>32</v>
      </c>
      <c r="B84" s="336" t="str">
        <f>IF(VLOOKUP($A84,記③男,2,FALSE)="","",VLOOKUP($A84,記③男,2,FALSE))</f>
        <v/>
      </c>
      <c r="C84" s="336"/>
      <c r="D84" s="20" t="str">
        <f>IF($B84="","",IF(VLOOKUP($B84,名簿,3,FALSE)="","",VLOOKUP($B84,名簿,3,FALSE)))</f>
        <v/>
      </c>
      <c r="E84" s="336" t="str">
        <f>IF($B84="","",IF(VLOOKUP($B84,名簿,4,FALSE)="","",VLOOKUP($B84,名簿,4,FALSE)))</f>
        <v/>
      </c>
      <c r="F84" s="336" t="str">
        <f>IF($B84="","",IF(VLOOKUP($B84,名簿,5,FALSE)="","",VLOOKUP($B84,名簿,5,FALSE)))</f>
        <v/>
      </c>
      <c r="G84" s="344" t="str">
        <f>IF(VLOOKUP($A84,記③男,5,FALSE)="","",VLOOKUP($A84,記③男,5,FALSE))</f>
        <v/>
      </c>
      <c r="H84" s="343" t="str">
        <f>IF(VLOOKUP($A84,記③男,6,FALSE)="","",VLOOKUP($A84,記③男,6,FALSE))</f>
        <v/>
      </c>
      <c r="I84" s="344" t="str">
        <f>IF(VLOOKUP($A84,記③男,7,FALSE)="","",VLOOKUP($A84,記③男,7,FALSE))</f>
        <v/>
      </c>
      <c r="J84" s="343" t="str">
        <f>IF(VLOOKUP($A84,記③男,8,FALSE)="","",VLOOKUP($A84,記③男,8,FALSE))</f>
        <v/>
      </c>
      <c r="K84" s="344" t="str">
        <f>IF(VLOOKUP($A84,記③男,9,FALSE)="","",VLOOKUP($A84,記③男,9,FALSE))</f>
        <v/>
      </c>
      <c r="L84" s="343" t="str">
        <f>IF(VLOOKUP($A84,記③男,10,FALSE)="","",VLOOKUP($A84,記③男,10,FALSE))</f>
        <v/>
      </c>
      <c r="M84" s="336" t="str">
        <f>IF($B84="","",IF(VLOOKUP($B84,名簿,7,FALSE)="","",VLOOKUP($B84,名簿,7,FALSE)))</f>
        <v/>
      </c>
      <c r="N84" s="323" t="str">
        <f>IF($B84="","",IF(VLOOKUP($B84,名簿,8,FALSE)="","",VLOOKUP($B84,名簿,8,FALSE)))</f>
        <v/>
      </c>
    </row>
    <row r="85" spans="1:14" ht="21.75" customHeight="1">
      <c r="A85" s="345"/>
      <c r="B85" s="336"/>
      <c r="C85" s="336"/>
      <c r="D85" s="19" t="str">
        <f>IF($B84="","",VLOOKUP($B84,名簿,2,FALSE))</f>
        <v/>
      </c>
      <c r="E85" s="336"/>
      <c r="F85" s="336"/>
      <c r="G85" s="344"/>
      <c r="H85" s="343"/>
      <c r="I85" s="344"/>
      <c r="J85" s="343"/>
      <c r="K85" s="344"/>
      <c r="L85" s="343"/>
      <c r="M85" s="336"/>
      <c r="N85" s="323"/>
    </row>
    <row r="86" spans="1:14" ht="13.5" customHeight="1">
      <c r="A86" s="345">
        <f t="shared" ref="A86" si="28">A84+1</f>
        <v>33</v>
      </c>
      <c r="B86" s="336" t="str">
        <f>IF(VLOOKUP($A86,記③男,2,FALSE)="","",VLOOKUP($A86,記③男,2,FALSE))</f>
        <v/>
      </c>
      <c r="C86" s="336"/>
      <c r="D86" s="20" t="str">
        <f>IF($B86="","",IF(VLOOKUP($B86,名簿,3,FALSE)="","",VLOOKUP($B86,名簿,3,FALSE)))</f>
        <v/>
      </c>
      <c r="E86" s="336" t="str">
        <f>IF($B86="","",IF(VLOOKUP($B86,名簿,4,FALSE)="","",VLOOKUP($B86,名簿,4,FALSE)))</f>
        <v/>
      </c>
      <c r="F86" s="336" t="str">
        <f>IF($B86="","",IF(VLOOKUP($B86,名簿,5,FALSE)="","",VLOOKUP($B86,名簿,5,FALSE)))</f>
        <v/>
      </c>
      <c r="G86" s="344" t="str">
        <f>IF(VLOOKUP($A86,記③男,5,FALSE)="","",VLOOKUP($A86,記③男,5,FALSE))</f>
        <v/>
      </c>
      <c r="H86" s="343" t="str">
        <f>IF(VLOOKUP($A86,記③男,6,FALSE)="","",VLOOKUP($A86,記③男,6,FALSE))</f>
        <v/>
      </c>
      <c r="I86" s="344" t="str">
        <f>IF(VLOOKUP($A86,記③男,7,FALSE)="","",VLOOKUP($A86,記③男,7,FALSE))</f>
        <v/>
      </c>
      <c r="J86" s="343" t="str">
        <f>IF(VLOOKUP($A86,記③男,8,FALSE)="","",VLOOKUP($A86,記③男,8,FALSE))</f>
        <v/>
      </c>
      <c r="K86" s="344" t="str">
        <f>IF(VLOOKUP($A86,記③男,9,FALSE)="","",VLOOKUP($A86,記③男,9,FALSE))</f>
        <v/>
      </c>
      <c r="L86" s="343" t="str">
        <f>IF(VLOOKUP($A86,記③男,10,FALSE)="","",VLOOKUP($A86,記③男,10,FALSE))</f>
        <v/>
      </c>
      <c r="M86" s="336" t="str">
        <f>IF($B86="","",IF(VLOOKUP($B86,名簿,7,FALSE)="","",VLOOKUP($B86,名簿,7,FALSE)))</f>
        <v/>
      </c>
      <c r="N86" s="323" t="str">
        <f>IF($B86="","",IF(VLOOKUP($B86,名簿,8,FALSE)="","",VLOOKUP($B86,名簿,8,FALSE)))</f>
        <v/>
      </c>
    </row>
    <row r="87" spans="1:14" ht="21.75" customHeight="1">
      <c r="A87" s="345"/>
      <c r="B87" s="336"/>
      <c r="C87" s="336"/>
      <c r="D87" s="19" t="str">
        <f>IF($B86="","",VLOOKUP($B86,名簿,2,FALSE))</f>
        <v/>
      </c>
      <c r="E87" s="336"/>
      <c r="F87" s="336"/>
      <c r="G87" s="344"/>
      <c r="H87" s="343"/>
      <c r="I87" s="344"/>
      <c r="J87" s="343"/>
      <c r="K87" s="344"/>
      <c r="L87" s="343"/>
      <c r="M87" s="336"/>
      <c r="N87" s="323"/>
    </row>
    <row r="88" spans="1:14" ht="13.5" customHeight="1">
      <c r="A88" s="345">
        <f t="shared" ref="A88" si="29">A86+1</f>
        <v>34</v>
      </c>
      <c r="B88" s="336" t="str">
        <f>IF(VLOOKUP($A88,記③男,2,FALSE)="","",VLOOKUP($A88,記③男,2,FALSE))</f>
        <v/>
      </c>
      <c r="C88" s="336"/>
      <c r="D88" s="20" t="str">
        <f>IF($B88="","",IF(VLOOKUP($B88,名簿,3,FALSE)="","",VLOOKUP($B88,名簿,3,FALSE)))</f>
        <v/>
      </c>
      <c r="E88" s="336" t="str">
        <f>IF($B88="","",IF(VLOOKUP($B88,名簿,4,FALSE)="","",VLOOKUP($B88,名簿,4,FALSE)))</f>
        <v/>
      </c>
      <c r="F88" s="336" t="str">
        <f>IF($B88="","",IF(VLOOKUP($B88,名簿,5,FALSE)="","",VLOOKUP($B88,名簿,5,FALSE)))</f>
        <v/>
      </c>
      <c r="G88" s="344" t="str">
        <f>IF(VLOOKUP($A88,記③男,5,FALSE)="","",VLOOKUP($A88,記③男,5,FALSE))</f>
        <v/>
      </c>
      <c r="H88" s="343" t="str">
        <f>IF(VLOOKUP($A88,記③男,6,FALSE)="","",VLOOKUP($A88,記③男,6,FALSE))</f>
        <v/>
      </c>
      <c r="I88" s="344" t="str">
        <f>IF(VLOOKUP($A88,記③男,7,FALSE)="","",VLOOKUP($A88,記③男,7,FALSE))</f>
        <v/>
      </c>
      <c r="J88" s="343" t="str">
        <f>IF(VLOOKUP($A88,記③男,8,FALSE)="","",VLOOKUP($A88,記③男,8,FALSE))</f>
        <v/>
      </c>
      <c r="K88" s="344" t="str">
        <f>IF(VLOOKUP($A88,記③男,9,FALSE)="","",VLOOKUP($A88,記③男,9,FALSE))</f>
        <v/>
      </c>
      <c r="L88" s="343" t="str">
        <f>IF(VLOOKUP($A88,記③男,10,FALSE)="","",VLOOKUP($A88,記③男,10,FALSE))</f>
        <v/>
      </c>
      <c r="M88" s="336" t="str">
        <f>IF($B88="","",IF(VLOOKUP($B88,名簿,7,FALSE)="","",VLOOKUP($B88,名簿,7,FALSE)))</f>
        <v/>
      </c>
      <c r="N88" s="323" t="str">
        <f>IF($B88="","",IF(VLOOKUP($B88,名簿,8,FALSE)="","",VLOOKUP($B88,名簿,8,FALSE)))</f>
        <v/>
      </c>
    </row>
    <row r="89" spans="1:14" ht="22.5" customHeight="1">
      <c r="A89" s="345"/>
      <c r="B89" s="336"/>
      <c r="C89" s="336"/>
      <c r="D89" s="19" t="str">
        <f>IF($B88="","",VLOOKUP($B88,名簿,2,FALSE))</f>
        <v/>
      </c>
      <c r="E89" s="336"/>
      <c r="F89" s="336"/>
      <c r="G89" s="344"/>
      <c r="H89" s="343"/>
      <c r="I89" s="344"/>
      <c r="J89" s="343"/>
      <c r="K89" s="344"/>
      <c r="L89" s="343"/>
      <c r="M89" s="336"/>
      <c r="N89" s="323"/>
    </row>
    <row r="90" spans="1:14" ht="13.5" customHeight="1">
      <c r="A90" s="345">
        <f t="shared" ref="A90" si="30">A88+1</f>
        <v>35</v>
      </c>
      <c r="B90" s="336" t="str">
        <f>IF(VLOOKUP($A90,記③男,2,FALSE)="","",VLOOKUP($A90,記③男,2,FALSE))</f>
        <v/>
      </c>
      <c r="C90" s="336"/>
      <c r="D90" s="20" t="str">
        <f>IF($B90="","",IF(VLOOKUP($B90,名簿,3,FALSE)="","",VLOOKUP($B90,名簿,3,FALSE)))</f>
        <v/>
      </c>
      <c r="E90" s="336" t="str">
        <f>IF($B90="","",IF(VLOOKUP($B90,名簿,4,FALSE)="","",VLOOKUP($B90,名簿,4,FALSE)))</f>
        <v/>
      </c>
      <c r="F90" s="336" t="str">
        <f>IF($B90="","",IF(VLOOKUP($B90,名簿,5,FALSE)="","",VLOOKUP($B90,名簿,5,FALSE)))</f>
        <v/>
      </c>
      <c r="G90" s="344" t="str">
        <f>IF(VLOOKUP($A90,記③男,5,FALSE)="","",VLOOKUP($A90,記③男,5,FALSE))</f>
        <v/>
      </c>
      <c r="H90" s="343" t="str">
        <f>IF(VLOOKUP($A90,記③男,6,FALSE)="","",VLOOKUP($A90,記③男,6,FALSE))</f>
        <v/>
      </c>
      <c r="I90" s="344" t="str">
        <f>IF(VLOOKUP($A90,記③男,7,FALSE)="","",VLOOKUP($A90,記③男,7,FALSE))</f>
        <v/>
      </c>
      <c r="J90" s="343" t="str">
        <f>IF(VLOOKUP($A90,記③男,8,FALSE)="","",VLOOKUP($A90,記③男,8,FALSE))</f>
        <v/>
      </c>
      <c r="K90" s="344" t="str">
        <f>IF(VLOOKUP($A90,記③男,9,FALSE)="","",VLOOKUP($A90,記③男,9,FALSE))</f>
        <v/>
      </c>
      <c r="L90" s="343" t="str">
        <f>IF(VLOOKUP($A90,記③男,10,FALSE)="","",VLOOKUP($A90,記③男,10,FALSE))</f>
        <v/>
      </c>
      <c r="M90" s="336" t="str">
        <f>IF($B90="","",IF(VLOOKUP($B90,名簿,7,FALSE)="","",VLOOKUP($B90,名簿,7,FALSE)))</f>
        <v/>
      </c>
      <c r="N90" s="323" t="str">
        <f>IF($B90="","",IF(VLOOKUP($B90,名簿,8,FALSE)="","",VLOOKUP($B90,名簿,8,FALSE)))</f>
        <v/>
      </c>
    </row>
    <row r="91" spans="1:14" ht="22.5" customHeight="1">
      <c r="A91" s="345"/>
      <c r="B91" s="336"/>
      <c r="C91" s="336"/>
      <c r="D91" s="19" t="str">
        <f>IF($B90="","",VLOOKUP($B90,名簿,2,FALSE))</f>
        <v/>
      </c>
      <c r="E91" s="336"/>
      <c r="F91" s="336"/>
      <c r="G91" s="344"/>
      <c r="H91" s="343"/>
      <c r="I91" s="344"/>
      <c r="J91" s="343"/>
      <c r="K91" s="344"/>
      <c r="L91" s="343"/>
      <c r="M91" s="336"/>
      <c r="N91" s="323"/>
    </row>
    <row r="92" spans="1:14" ht="13.5" customHeight="1">
      <c r="A92" s="345">
        <f t="shared" ref="A92" si="31">A90+1</f>
        <v>36</v>
      </c>
      <c r="B92" s="336" t="str">
        <f>IF(VLOOKUP($A92,記③男,2,FALSE)="","",VLOOKUP($A92,記③男,2,FALSE))</f>
        <v/>
      </c>
      <c r="C92" s="336"/>
      <c r="D92" s="20" t="str">
        <f>IF($B92="","",IF(VLOOKUP($B92,名簿,3,FALSE)="","",VLOOKUP($B92,名簿,3,FALSE)))</f>
        <v/>
      </c>
      <c r="E92" s="336" t="str">
        <f>IF($B92="","",IF(VLOOKUP($B92,名簿,4,FALSE)="","",VLOOKUP($B92,名簿,4,FALSE)))</f>
        <v/>
      </c>
      <c r="F92" s="336" t="str">
        <f>IF($B92="","",IF(VLOOKUP($B92,名簿,5,FALSE)="","",VLOOKUP($B92,名簿,5,FALSE)))</f>
        <v/>
      </c>
      <c r="G92" s="344" t="str">
        <f>IF(VLOOKUP($A92,記③男,5,FALSE)="","",VLOOKUP($A92,記③男,5,FALSE))</f>
        <v/>
      </c>
      <c r="H92" s="343" t="str">
        <f>IF(VLOOKUP($A92,記③男,6,FALSE)="","",VLOOKUP($A92,記③男,6,FALSE))</f>
        <v/>
      </c>
      <c r="I92" s="344" t="str">
        <f>IF(VLOOKUP($A92,記③男,7,FALSE)="","",VLOOKUP($A92,記③男,7,FALSE))</f>
        <v/>
      </c>
      <c r="J92" s="343" t="str">
        <f>IF(VLOOKUP($A92,記③男,8,FALSE)="","",VLOOKUP($A92,記③男,8,FALSE))</f>
        <v/>
      </c>
      <c r="K92" s="344" t="str">
        <f>IF(VLOOKUP($A92,記③男,9,FALSE)="","",VLOOKUP($A92,記③男,9,FALSE))</f>
        <v/>
      </c>
      <c r="L92" s="343" t="str">
        <f>IF(VLOOKUP($A92,記③男,10,FALSE)="","",VLOOKUP($A92,記③男,10,FALSE))</f>
        <v/>
      </c>
      <c r="M92" s="336" t="str">
        <f>IF($B92="","",IF(VLOOKUP($B92,名簿,7,FALSE)="","",VLOOKUP($B92,名簿,7,FALSE)))</f>
        <v/>
      </c>
      <c r="N92" s="323" t="str">
        <f>IF($B92="","",IF(VLOOKUP($B92,名簿,8,FALSE)="","",VLOOKUP($B92,名簿,8,FALSE)))</f>
        <v/>
      </c>
    </row>
    <row r="93" spans="1:14" ht="22.5" customHeight="1">
      <c r="A93" s="345"/>
      <c r="B93" s="336"/>
      <c r="C93" s="336"/>
      <c r="D93" s="19" t="str">
        <f>IF($B92="","",VLOOKUP($B92,名簿,2,FALSE))</f>
        <v/>
      </c>
      <c r="E93" s="336"/>
      <c r="F93" s="336"/>
      <c r="G93" s="344"/>
      <c r="H93" s="343"/>
      <c r="I93" s="344"/>
      <c r="J93" s="343"/>
      <c r="K93" s="344"/>
      <c r="L93" s="343"/>
      <c r="M93" s="336"/>
      <c r="N93" s="323"/>
    </row>
    <row r="94" spans="1:14" ht="13.5" customHeight="1">
      <c r="A94" s="345">
        <f t="shared" ref="A94" si="32">A92+1</f>
        <v>37</v>
      </c>
      <c r="B94" s="336" t="str">
        <f>IF(VLOOKUP($A94,記③男,2,FALSE)="","",VLOOKUP($A94,記③男,2,FALSE))</f>
        <v/>
      </c>
      <c r="C94" s="336"/>
      <c r="D94" s="20" t="str">
        <f>IF($B94="","",IF(VLOOKUP($B94,名簿,3,FALSE)="","",VLOOKUP($B94,名簿,3,FALSE)))</f>
        <v/>
      </c>
      <c r="E94" s="336" t="str">
        <f>IF($B94="","",IF(VLOOKUP($B94,名簿,4,FALSE)="","",VLOOKUP($B94,名簿,4,FALSE)))</f>
        <v/>
      </c>
      <c r="F94" s="336" t="str">
        <f>IF($B94="","",IF(VLOOKUP($B94,名簿,5,FALSE)="","",VLOOKUP($B94,名簿,5,FALSE)))</f>
        <v/>
      </c>
      <c r="G94" s="344" t="str">
        <f>IF(VLOOKUP($A94,記③男,5,FALSE)="","",VLOOKUP($A94,記③男,5,FALSE))</f>
        <v/>
      </c>
      <c r="H94" s="343" t="str">
        <f>IF(VLOOKUP($A94,記③男,6,FALSE)="","",VLOOKUP($A94,記③男,6,FALSE))</f>
        <v/>
      </c>
      <c r="I94" s="344" t="str">
        <f>IF(VLOOKUP($A94,記③男,7,FALSE)="","",VLOOKUP($A94,記③男,7,FALSE))</f>
        <v/>
      </c>
      <c r="J94" s="343" t="str">
        <f>IF(VLOOKUP($A94,記③男,8,FALSE)="","",VLOOKUP($A94,記③男,8,FALSE))</f>
        <v/>
      </c>
      <c r="K94" s="344" t="str">
        <f>IF(VLOOKUP($A94,記③男,9,FALSE)="","",VLOOKUP($A94,記③男,9,FALSE))</f>
        <v/>
      </c>
      <c r="L94" s="343" t="str">
        <f>IF(VLOOKUP($A94,記③男,10,FALSE)="","",VLOOKUP($A94,記③男,10,FALSE))</f>
        <v/>
      </c>
      <c r="M94" s="336" t="str">
        <f>IF($B94="","",IF(VLOOKUP($B94,名簿,7,FALSE)="","",VLOOKUP($B94,名簿,7,FALSE)))</f>
        <v/>
      </c>
      <c r="N94" s="323" t="str">
        <f>IF($B94="","",IF(VLOOKUP($B94,名簿,8,FALSE)="","",VLOOKUP($B94,名簿,8,FALSE)))</f>
        <v/>
      </c>
    </row>
    <row r="95" spans="1:14" ht="22.5" customHeight="1">
      <c r="A95" s="345"/>
      <c r="B95" s="336"/>
      <c r="C95" s="336"/>
      <c r="D95" s="19" t="str">
        <f>IF($B94="","",VLOOKUP($B94,名簿,2,FALSE))</f>
        <v/>
      </c>
      <c r="E95" s="336"/>
      <c r="F95" s="336"/>
      <c r="G95" s="344"/>
      <c r="H95" s="343"/>
      <c r="I95" s="344"/>
      <c r="J95" s="343"/>
      <c r="K95" s="344"/>
      <c r="L95" s="343"/>
      <c r="M95" s="336"/>
      <c r="N95" s="323"/>
    </row>
    <row r="96" spans="1:14" ht="13.5" customHeight="1">
      <c r="A96" s="345">
        <f t="shared" ref="A96" si="33">A94+1</f>
        <v>38</v>
      </c>
      <c r="B96" s="336" t="str">
        <f>IF(VLOOKUP($A96,記③男,2,FALSE)="","",VLOOKUP($A96,記③男,2,FALSE))</f>
        <v/>
      </c>
      <c r="C96" s="336"/>
      <c r="D96" s="20" t="str">
        <f>IF($B96="","",IF(VLOOKUP($B96,名簿,3,FALSE)="","",VLOOKUP($B96,名簿,3,FALSE)))</f>
        <v/>
      </c>
      <c r="E96" s="336" t="str">
        <f>IF($B96="","",IF(VLOOKUP($B96,名簿,4,FALSE)="","",VLOOKUP($B96,名簿,4,FALSE)))</f>
        <v/>
      </c>
      <c r="F96" s="336" t="str">
        <f>IF($B96="","",IF(VLOOKUP($B96,名簿,5,FALSE)="","",VLOOKUP($B96,名簿,5,FALSE)))</f>
        <v/>
      </c>
      <c r="G96" s="344" t="str">
        <f>IF(VLOOKUP($A96,記③男,5,FALSE)="","",VLOOKUP($A96,記③男,5,FALSE))</f>
        <v/>
      </c>
      <c r="H96" s="343" t="str">
        <f>IF(VLOOKUP($A96,記③男,6,FALSE)="","",VLOOKUP($A96,記③男,6,FALSE))</f>
        <v/>
      </c>
      <c r="I96" s="344" t="str">
        <f>IF(VLOOKUP($A96,記③男,7,FALSE)="","",VLOOKUP($A96,記③男,7,FALSE))</f>
        <v/>
      </c>
      <c r="J96" s="343" t="str">
        <f>IF(VLOOKUP($A96,記③男,8,FALSE)="","",VLOOKUP($A96,記③男,8,FALSE))</f>
        <v/>
      </c>
      <c r="K96" s="344" t="str">
        <f>IF(VLOOKUP($A96,記③男,9,FALSE)="","",VLOOKUP($A96,記③男,9,FALSE))</f>
        <v/>
      </c>
      <c r="L96" s="343" t="str">
        <f>IF(VLOOKUP($A96,記③男,10,FALSE)="","",VLOOKUP($A96,記③男,10,FALSE))</f>
        <v/>
      </c>
      <c r="M96" s="336" t="str">
        <f>IF($B96="","",IF(VLOOKUP($B96,名簿,7,FALSE)="","",VLOOKUP($B96,名簿,7,FALSE)))</f>
        <v/>
      </c>
      <c r="N96" s="323" t="str">
        <f>IF($B96="","",IF(VLOOKUP($B96,名簿,8,FALSE)="","",VLOOKUP($B96,名簿,8,FALSE)))</f>
        <v/>
      </c>
    </row>
    <row r="97" spans="1:14" ht="22.5" customHeight="1">
      <c r="A97" s="345"/>
      <c r="B97" s="336"/>
      <c r="C97" s="336"/>
      <c r="D97" s="19" t="str">
        <f>IF($B96="","",VLOOKUP($B96,名簿,2,FALSE))</f>
        <v/>
      </c>
      <c r="E97" s="336"/>
      <c r="F97" s="336"/>
      <c r="G97" s="344"/>
      <c r="H97" s="343"/>
      <c r="I97" s="344"/>
      <c r="J97" s="343"/>
      <c r="K97" s="344"/>
      <c r="L97" s="343"/>
      <c r="M97" s="336"/>
      <c r="N97" s="323"/>
    </row>
    <row r="98" spans="1:14" ht="13.5" customHeight="1">
      <c r="A98" s="345">
        <f t="shared" ref="A98" si="34">A96+1</f>
        <v>39</v>
      </c>
      <c r="B98" s="336" t="str">
        <f>IF(VLOOKUP($A98,記③男,2,FALSE)="","",VLOOKUP($A98,記③男,2,FALSE))</f>
        <v/>
      </c>
      <c r="C98" s="336"/>
      <c r="D98" s="20" t="str">
        <f>IF($B98="","",IF(VLOOKUP($B98,名簿,3,FALSE)="","",VLOOKUP($B98,名簿,3,FALSE)))</f>
        <v/>
      </c>
      <c r="E98" s="336" t="str">
        <f>IF($B98="","",IF(VLOOKUP($B98,名簿,4,FALSE)="","",VLOOKUP($B98,名簿,4,FALSE)))</f>
        <v/>
      </c>
      <c r="F98" s="336" t="str">
        <f>IF($B98="","",IF(VLOOKUP($B98,名簿,5,FALSE)="","",VLOOKUP($B98,名簿,5,FALSE)))</f>
        <v/>
      </c>
      <c r="G98" s="344" t="str">
        <f>IF(VLOOKUP($A98,記③男,5,FALSE)="","",VLOOKUP($A98,記③男,5,FALSE))</f>
        <v/>
      </c>
      <c r="H98" s="343" t="str">
        <f>IF(VLOOKUP($A98,記③男,6,FALSE)="","",VLOOKUP($A98,記③男,6,FALSE))</f>
        <v/>
      </c>
      <c r="I98" s="344" t="str">
        <f>IF(VLOOKUP($A98,記③男,7,FALSE)="","",VLOOKUP($A98,記③男,7,FALSE))</f>
        <v/>
      </c>
      <c r="J98" s="343" t="str">
        <f>IF(VLOOKUP($A98,記③男,8,FALSE)="","",VLOOKUP($A98,記③男,8,FALSE))</f>
        <v/>
      </c>
      <c r="K98" s="344" t="str">
        <f>IF(VLOOKUP($A98,記③男,9,FALSE)="","",VLOOKUP($A98,記③男,9,FALSE))</f>
        <v/>
      </c>
      <c r="L98" s="343" t="str">
        <f>IF(VLOOKUP($A98,記③男,10,FALSE)="","",VLOOKUP($A98,記③男,10,FALSE))</f>
        <v/>
      </c>
      <c r="M98" s="336" t="str">
        <f>IF($B98="","",IF(VLOOKUP($B98,名簿,7,FALSE)="","",VLOOKUP($B98,名簿,7,FALSE)))</f>
        <v/>
      </c>
      <c r="N98" s="323" t="str">
        <f>IF($B98="","",IF(VLOOKUP($B98,名簿,8,FALSE)="","",VLOOKUP($B98,名簿,8,FALSE)))</f>
        <v/>
      </c>
    </row>
    <row r="99" spans="1:14" ht="22.5" customHeight="1">
      <c r="A99" s="345"/>
      <c r="B99" s="336"/>
      <c r="C99" s="336"/>
      <c r="D99" s="19" t="str">
        <f>IF($B98="","",VLOOKUP($B98,名簿,2,FALSE))</f>
        <v/>
      </c>
      <c r="E99" s="336"/>
      <c r="F99" s="336"/>
      <c r="G99" s="344"/>
      <c r="H99" s="343"/>
      <c r="I99" s="344"/>
      <c r="J99" s="343"/>
      <c r="K99" s="344"/>
      <c r="L99" s="343"/>
      <c r="M99" s="336"/>
      <c r="N99" s="323"/>
    </row>
    <row r="100" spans="1:14" ht="13.5" customHeight="1" thickBot="1">
      <c r="A100" s="345">
        <f t="shared" ref="A100" si="35">A98+1</f>
        <v>40</v>
      </c>
      <c r="B100" s="324" t="str">
        <f>IF(VLOOKUP($A100,記③男,2,FALSE)="","",VLOOKUP($A100,記③男,2,FALSE))</f>
        <v/>
      </c>
      <c r="C100" s="324"/>
      <c r="D100" s="20" t="str">
        <f>IF($B100="","",IF(VLOOKUP($B100,名簿,3,FALSE)="","",VLOOKUP($B100,名簿,3,FALSE)))</f>
        <v/>
      </c>
      <c r="E100" s="324" t="str">
        <f>IF($B100="","",IF(VLOOKUP($B100,名簿,4,FALSE)="","",VLOOKUP($B100,名簿,4,FALSE)))</f>
        <v/>
      </c>
      <c r="F100" s="324" t="str">
        <f>IF($B100="","",IF(VLOOKUP($B100,名簿,5,FALSE)="","",VLOOKUP($B100,名簿,5,FALSE)))</f>
        <v/>
      </c>
      <c r="G100" s="359" t="str">
        <f>IF(VLOOKUP($A100,記③男,5,FALSE)="","",VLOOKUP($A100,記③男,5,FALSE))</f>
        <v/>
      </c>
      <c r="H100" s="343" t="str">
        <f>IF(VLOOKUP($A100,記③男,6,FALSE)="","",VLOOKUP($A100,記③男,6,FALSE))</f>
        <v/>
      </c>
      <c r="I100" s="359" t="str">
        <f>IF(VLOOKUP($A100,記③男,7,FALSE)="","",VLOOKUP($A100,記③男,7,FALSE))</f>
        <v/>
      </c>
      <c r="J100" s="343" t="str">
        <f>IF(VLOOKUP($A100,記③男,8,FALSE)="","",VLOOKUP($A100,記③男,8,FALSE))</f>
        <v/>
      </c>
      <c r="K100" s="359" t="str">
        <f>IF(VLOOKUP($A100,記③男,9,FALSE)="","",VLOOKUP($A100,記③男,9,FALSE))</f>
        <v/>
      </c>
      <c r="L100" s="343" t="str">
        <f>IF(VLOOKUP($A100,記③男,10,FALSE)="","",VLOOKUP($A100,記③男,10,FALSE))</f>
        <v/>
      </c>
      <c r="M100" s="324" t="str">
        <f>IF($B100="","",IF(VLOOKUP($B100,名簿,7,FALSE)="","",VLOOKUP($B100,名簿,7,FALSE)))</f>
        <v/>
      </c>
      <c r="N100" s="326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25"/>
      <c r="D101" s="21" t="str">
        <f>IF($B100="","",VLOOKUP($B100,名簿,2,FALSE))</f>
        <v/>
      </c>
      <c r="E101" s="325"/>
      <c r="F101" s="325"/>
      <c r="G101" s="360"/>
      <c r="H101" s="358"/>
      <c r="I101" s="360"/>
      <c r="J101" s="358"/>
      <c r="K101" s="360"/>
      <c r="L101" s="358"/>
      <c r="M101" s="325"/>
      <c r="N101" s="327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IF(SUM(記③入力!$F$4,記③入力!$Q$4)=0,"",SUM(記③入力!$F$4,記③入力!$Q$4))</f>
        <v/>
      </c>
      <c r="I103" s="339" t="str">
        <f>IF(H103="","",H103*名簿!$L$7)</f>
        <v/>
      </c>
      <c r="J103" s="341" t="s">
        <v>14</v>
      </c>
      <c r="K103" s="337" t="str">
        <f>IF(SUM(記③入力!$G$4,記③入力!$R$4)=0,"",SUM(記③入力!$G$4,記③入力!$R$4))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記③入力!$A$1</f>
        <v>第３回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IF(VLOOKUP($A115,記③男,2,FALSE)="","",VLOOKUP($A115,記③男,2,FALSE))</f>
        <v/>
      </c>
      <c r="C115" s="346"/>
      <c r="D115" s="18" t="str">
        <f>IF($B115="","",IF(VLOOKUP($B115,名簿,3,FALSE)="","",VLOOKUP($B115,名簿,3,FALSE)))</f>
        <v/>
      </c>
      <c r="E115" s="346" t="str">
        <f>IF($B115="","",IF(VLOOKUP($B115,名簿,4,FALSE)="","",VLOOKUP($B115,名簿,4,FALSE)))</f>
        <v/>
      </c>
      <c r="F115" s="346" t="str">
        <f>IF($B115="","",IF(VLOOKUP($B115,名簿,5,FALSE)="","",VLOOKUP($B115,名簿,5,FALSE)))</f>
        <v/>
      </c>
      <c r="G115" s="362" t="str">
        <f>IF(VLOOKUP($A115,記③男,5,FALSE)="","",VLOOKUP($A115,記③男,5,FALSE))</f>
        <v/>
      </c>
      <c r="H115" s="361" t="str">
        <f>IF(VLOOKUP($A115,記③男,6,FALSE)="","",VLOOKUP($A115,記③男,6,FALSE))</f>
        <v/>
      </c>
      <c r="I115" s="362" t="str">
        <f>IF(VLOOKUP($A115,記③男,7,FALSE)="","",VLOOKUP($A115,記③男,7,FALSE))</f>
        <v/>
      </c>
      <c r="J115" s="361" t="str">
        <f>IF(VLOOKUP($A115,記③男,8,FALSE)="","",VLOOKUP($A115,記③男,8,FALSE))</f>
        <v/>
      </c>
      <c r="K115" s="362" t="str">
        <f>IF(VLOOKUP($A115,記③男,9,FALSE)="","",VLOOKUP($A115,記③男,9,FALSE))</f>
        <v/>
      </c>
      <c r="L115" s="361" t="str">
        <f>IF(VLOOKUP($A115,記③男,10,FALSE)="","",VLOOKUP($A115,記③男,10,FALSE))</f>
        <v/>
      </c>
      <c r="M115" s="346" t="str">
        <f>IF($B115="","",IF(VLOOKUP($B115,名簿,7,FALSE)="","",VLOOKUP($B115,名簿,7,FALSE)))</f>
        <v/>
      </c>
      <c r="N115" s="347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36"/>
      <c r="D116" s="19" t="str">
        <f>IF($B115="","",VLOOKUP($B115,名簿,2,FALSE))</f>
        <v/>
      </c>
      <c r="E116" s="336"/>
      <c r="F116" s="336"/>
      <c r="G116" s="344"/>
      <c r="H116" s="343"/>
      <c r="I116" s="344"/>
      <c r="J116" s="343"/>
      <c r="K116" s="344"/>
      <c r="L116" s="343"/>
      <c r="M116" s="336"/>
      <c r="N116" s="323"/>
    </row>
    <row r="117" spans="1:14" ht="13.5" customHeight="1">
      <c r="A117" s="345">
        <f>A115+1</f>
        <v>42</v>
      </c>
      <c r="B117" s="336" t="str">
        <f>IF(VLOOKUP($A117,記③男,2,FALSE)="","",VLOOKUP($A117,記③男,2,FALSE))</f>
        <v/>
      </c>
      <c r="C117" s="336"/>
      <c r="D117" s="20" t="str">
        <f>IF($B117="","",IF(VLOOKUP($B117,名簿,3,FALSE)="","",VLOOKUP($B117,名簿,3,FALSE)))</f>
        <v/>
      </c>
      <c r="E117" s="336" t="str">
        <f>IF($B117="","",IF(VLOOKUP($B117,名簿,4,FALSE)="","",VLOOKUP($B117,名簿,4,FALSE)))</f>
        <v/>
      </c>
      <c r="F117" s="336" t="str">
        <f>IF($B117="","",IF(VLOOKUP($B117,名簿,5,FALSE)="","",VLOOKUP($B117,名簿,5,FALSE)))</f>
        <v/>
      </c>
      <c r="G117" s="344" t="str">
        <f>IF(VLOOKUP($A117,記③男,5,FALSE)="","",VLOOKUP($A117,記③男,5,FALSE))</f>
        <v/>
      </c>
      <c r="H117" s="343" t="str">
        <f>IF(VLOOKUP($A117,記③男,6,FALSE)="","",VLOOKUP($A117,記③男,6,FALSE))</f>
        <v/>
      </c>
      <c r="I117" s="344" t="str">
        <f>IF(VLOOKUP($A117,記③男,7,FALSE)="","",VLOOKUP($A117,記③男,7,FALSE))</f>
        <v/>
      </c>
      <c r="J117" s="343" t="str">
        <f>IF(VLOOKUP($A117,記③男,8,FALSE)="","",VLOOKUP($A117,記③男,8,FALSE))</f>
        <v/>
      </c>
      <c r="K117" s="344" t="str">
        <f>IF(VLOOKUP($A117,記③男,9,FALSE)="","",VLOOKUP($A117,記③男,9,FALSE))</f>
        <v/>
      </c>
      <c r="L117" s="343" t="str">
        <f>IF(VLOOKUP($A117,記③男,10,FALSE)="","",VLOOKUP($A117,記③男,10,FALSE))</f>
        <v/>
      </c>
      <c r="M117" s="336" t="str">
        <f>IF($B117="","",IF(VLOOKUP($B117,名簿,7,FALSE)="","",VLOOKUP($B117,名簿,7,FALSE)))</f>
        <v/>
      </c>
      <c r="N117" s="323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36"/>
      <c r="D118" s="19" t="str">
        <f>IF($B117="","",VLOOKUP($B117,名簿,2,FALSE))</f>
        <v/>
      </c>
      <c r="E118" s="336"/>
      <c r="F118" s="336"/>
      <c r="G118" s="344"/>
      <c r="H118" s="343"/>
      <c r="I118" s="344"/>
      <c r="J118" s="343"/>
      <c r="K118" s="344"/>
      <c r="L118" s="343"/>
      <c r="M118" s="336"/>
      <c r="N118" s="323"/>
    </row>
    <row r="119" spans="1:14" ht="13.5" customHeight="1">
      <c r="A119" s="345">
        <f t="shared" ref="A119" si="36">A117+1</f>
        <v>43</v>
      </c>
      <c r="B119" s="336" t="str">
        <f>IF(VLOOKUP($A119,記③男,2,FALSE)="","",VLOOKUP($A119,記③男,2,FALSE))</f>
        <v/>
      </c>
      <c r="C119" s="336"/>
      <c r="D119" s="20" t="str">
        <f>IF($B119="","",IF(VLOOKUP($B119,名簿,3,FALSE)="","",VLOOKUP($B119,名簿,3,FALSE)))</f>
        <v/>
      </c>
      <c r="E119" s="336" t="str">
        <f>IF($B119="","",IF(VLOOKUP($B119,名簿,4,FALSE)="","",VLOOKUP($B119,名簿,4,FALSE)))</f>
        <v/>
      </c>
      <c r="F119" s="336" t="str">
        <f>IF($B119="","",IF(VLOOKUP($B119,名簿,5,FALSE)="","",VLOOKUP($B119,名簿,5,FALSE)))</f>
        <v/>
      </c>
      <c r="G119" s="344" t="str">
        <f>IF(VLOOKUP($A119,記③男,5,FALSE)="","",VLOOKUP($A119,記③男,5,FALSE))</f>
        <v/>
      </c>
      <c r="H119" s="343" t="str">
        <f>IF(VLOOKUP($A119,記③男,6,FALSE)="","",VLOOKUP($A119,記③男,6,FALSE))</f>
        <v/>
      </c>
      <c r="I119" s="344" t="str">
        <f>IF(VLOOKUP($A119,記③男,7,FALSE)="","",VLOOKUP($A119,記③男,7,FALSE))</f>
        <v/>
      </c>
      <c r="J119" s="343" t="str">
        <f>IF(VLOOKUP($A119,記③男,8,FALSE)="","",VLOOKUP($A119,記③男,8,FALSE))</f>
        <v/>
      </c>
      <c r="K119" s="344" t="str">
        <f>IF(VLOOKUP($A119,記③男,9,FALSE)="","",VLOOKUP($A119,記③男,9,FALSE))</f>
        <v/>
      </c>
      <c r="L119" s="343" t="str">
        <f>IF(VLOOKUP($A119,記③男,10,FALSE)="","",VLOOKUP($A119,記③男,10,FALSE))</f>
        <v/>
      </c>
      <c r="M119" s="336" t="str">
        <f>IF($B119="","",IF(VLOOKUP($B119,名簿,7,FALSE)="","",VLOOKUP($B119,名簿,7,FALSE)))</f>
        <v/>
      </c>
      <c r="N119" s="323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36"/>
      <c r="D120" s="19" t="str">
        <f>IF($B119="","",VLOOKUP($B119,名簿,2,FALSE))</f>
        <v/>
      </c>
      <c r="E120" s="336"/>
      <c r="F120" s="336"/>
      <c r="G120" s="344"/>
      <c r="H120" s="343"/>
      <c r="I120" s="344"/>
      <c r="J120" s="343"/>
      <c r="K120" s="344"/>
      <c r="L120" s="343"/>
      <c r="M120" s="336"/>
      <c r="N120" s="323"/>
    </row>
    <row r="121" spans="1:14" ht="13.5" customHeight="1">
      <c r="A121" s="345">
        <f t="shared" ref="A121" si="37">A119+1</f>
        <v>44</v>
      </c>
      <c r="B121" s="336" t="str">
        <f>IF(VLOOKUP($A121,記③男,2,FALSE)="","",VLOOKUP($A121,記③男,2,FALSE))</f>
        <v/>
      </c>
      <c r="C121" s="336"/>
      <c r="D121" s="20" t="str">
        <f>IF($B121="","",IF(VLOOKUP($B121,名簿,3,FALSE)="","",VLOOKUP($B121,名簿,3,FALSE)))</f>
        <v/>
      </c>
      <c r="E121" s="336" t="str">
        <f>IF($B121="","",IF(VLOOKUP($B121,名簿,4,FALSE)="","",VLOOKUP($B121,名簿,4,FALSE)))</f>
        <v/>
      </c>
      <c r="F121" s="336" t="str">
        <f>IF($B121="","",IF(VLOOKUP($B121,名簿,5,FALSE)="","",VLOOKUP($B121,名簿,5,FALSE)))</f>
        <v/>
      </c>
      <c r="G121" s="344" t="str">
        <f>IF(VLOOKUP($A121,記③男,5,FALSE)="","",VLOOKUP($A121,記③男,5,FALSE))</f>
        <v/>
      </c>
      <c r="H121" s="343" t="str">
        <f>IF(VLOOKUP($A121,記③男,6,FALSE)="","",VLOOKUP($A121,記③男,6,FALSE))</f>
        <v/>
      </c>
      <c r="I121" s="344" t="str">
        <f>IF(VLOOKUP($A121,記③男,7,FALSE)="","",VLOOKUP($A121,記③男,7,FALSE))</f>
        <v/>
      </c>
      <c r="J121" s="343" t="str">
        <f>IF(VLOOKUP($A121,記③男,8,FALSE)="","",VLOOKUP($A121,記③男,8,FALSE))</f>
        <v/>
      </c>
      <c r="K121" s="344" t="str">
        <f>IF(VLOOKUP($A121,記③男,9,FALSE)="","",VLOOKUP($A121,記③男,9,FALSE))</f>
        <v/>
      </c>
      <c r="L121" s="343" t="str">
        <f>IF(VLOOKUP($A121,記③男,10,FALSE)="","",VLOOKUP($A121,記③男,10,FALSE))</f>
        <v/>
      </c>
      <c r="M121" s="336" t="str">
        <f>IF($B121="","",IF(VLOOKUP($B121,名簿,7,FALSE)="","",VLOOKUP($B121,名簿,7,FALSE)))</f>
        <v/>
      </c>
      <c r="N121" s="323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36"/>
      <c r="D122" s="19" t="str">
        <f>IF($B121="","",VLOOKUP($B121,名簿,2,FALSE))</f>
        <v/>
      </c>
      <c r="E122" s="336"/>
      <c r="F122" s="336"/>
      <c r="G122" s="344"/>
      <c r="H122" s="343"/>
      <c r="I122" s="344"/>
      <c r="J122" s="343"/>
      <c r="K122" s="344"/>
      <c r="L122" s="343"/>
      <c r="M122" s="336"/>
      <c r="N122" s="323"/>
    </row>
    <row r="123" spans="1:14" ht="13.5" customHeight="1">
      <c r="A123" s="345">
        <f t="shared" ref="A123" si="38">A121+1</f>
        <v>45</v>
      </c>
      <c r="B123" s="336" t="str">
        <f>IF(VLOOKUP($A123,記③男,2,FALSE)="","",VLOOKUP($A123,記③男,2,FALSE))</f>
        <v/>
      </c>
      <c r="C123" s="336"/>
      <c r="D123" s="20" t="str">
        <f>IF($B123="","",IF(VLOOKUP($B123,名簿,3,FALSE)="","",VLOOKUP($B123,名簿,3,FALSE)))</f>
        <v/>
      </c>
      <c r="E123" s="336" t="str">
        <f>IF($B123="","",IF(VLOOKUP($B123,名簿,4,FALSE)="","",VLOOKUP($B123,名簿,4,FALSE)))</f>
        <v/>
      </c>
      <c r="F123" s="336" t="str">
        <f>IF($B123="","",IF(VLOOKUP($B123,名簿,5,FALSE)="","",VLOOKUP($B123,名簿,5,FALSE)))</f>
        <v/>
      </c>
      <c r="G123" s="344" t="str">
        <f>IF(VLOOKUP($A123,記③男,5,FALSE)="","",VLOOKUP($A123,記③男,5,FALSE))</f>
        <v/>
      </c>
      <c r="H123" s="343" t="str">
        <f>IF(VLOOKUP($A123,記③男,6,FALSE)="","",VLOOKUP($A123,記③男,6,FALSE))</f>
        <v/>
      </c>
      <c r="I123" s="344" t="str">
        <f>IF(VLOOKUP($A123,記③男,7,FALSE)="","",VLOOKUP($A123,記③男,7,FALSE))</f>
        <v/>
      </c>
      <c r="J123" s="343" t="str">
        <f>IF(VLOOKUP($A123,記③男,8,FALSE)="","",VLOOKUP($A123,記③男,8,FALSE))</f>
        <v/>
      </c>
      <c r="K123" s="344" t="str">
        <f>IF(VLOOKUP($A123,記③男,9,FALSE)="","",VLOOKUP($A123,記③男,9,FALSE))</f>
        <v/>
      </c>
      <c r="L123" s="343" t="str">
        <f>IF(VLOOKUP($A123,記③男,10,FALSE)="","",VLOOKUP($A123,記③男,10,FALSE))</f>
        <v/>
      </c>
      <c r="M123" s="336" t="str">
        <f>IF($B123="","",IF(VLOOKUP($B123,名簿,7,FALSE)="","",VLOOKUP($B123,名簿,7,FALSE)))</f>
        <v/>
      </c>
      <c r="N123" s="323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36"/>
      <c r="D124" s="19" t="str">
        <f>IF($B123="","",VLOOKUP($B123,名簿,2,FALSE))</f>
        <v/>
      </c>
      <c r="E124" s="336"/>
      <c r="F124" s="336"/>
      <c r="G124" s="344"/>
      <c r="H124" s="343"/>
      <c r="I124" s="344"/>
      <c r="J124" s="343"/>
      <c r="K124" s="344"/>
      <c r="L124" s="343"/>
      <c r="M124" s="336"/>
      <c r="N124" s="323"/>
    </row>
    <row r="125" spans="1:14" ht="13.5" customHeight="1">
      <c r="A125" s="345">
        <f t="shared" ref="A125" si="39">A123+1</f>
        <v>46</v>
      </c>
      <c r="B125" s="336" t="str">
        <f>IF(VLOOKUP($A125,記③男,2,FALSE)="","",VLOOKUP($A125,記③男,2,FALSE))</f>
        <v/>
      </c>
      <c r="C125" s="336"/>
      <c r="D125" s="20" t="str">
        <f>IF($B125="","",IF(VLOOKUP($B125,名簿,3,FALSE)="","",VLOOKUP($B125,名簿,3,FALSE)))</f>
        <v/>
      </c>
      <c r="E125" s="336" t="str">
        <f>IF($B125="","",IF(VLOOKUP($B125,名簿,4,FALSE)="","",VLOOKUP($B125,名簿,4,FALSE)))</f>
        <v/>
      </c>
      <c r="F125" s="336" t="str">
        <f>IF($B125="","",IF(VLOOKUP($B125,名簿,5,FALSE)="","",VLOOKUP($B125,名簿,5,FALSE)))</f>
        <v/>
      </c>
      <c r="G125" s="344" t="str">
        <f>IF(VLOOKUP($A125,記③男,5,FALSE)="","",VLOOKUP($A125,記③男,5,FALSE))</f>
        <v/>
      </c>
      <c r="H125" s="343" t="str">
        <f>IF(VLOOKUP($A125,記③男,6,FALSE)="","",VLOOKUP($A125,記③男,6,FALSE))</f>
        <v/>
      </c>
      <c r="I125" s="344" t="str">
        <f>IF(VLOOKUP($A125,記③男,7,FALSE)="","",VLOOKUP($A125,記③男,7,FALSE))</f>
        <v/>
      </c>
      <c r="J125" s="343" t="str">
        <f>IF(VLOOKUP($A125,記③男,8,FALSE)="","",VLOOKUP($A125,記③男,8,FALSE))</f>
        <v/>
      </c>
      <c r="K125" s="344" t="str">
        <f>IF(VLOOKUP($A125,記③男,9,FALSE)="","",VLOOKUP($A125,記③男,9,FALSE))</f>
        <v/>
      </c>
      <c r="L125" s="343" t="str">
        <f>IF(VLOOKUP($A125,記③男,10,FALSE)="","",VLOOKUP($A125,記③男,10,FALSE))</f>
        <v/>
      </c>
      <c r="M125" s="336" t="str">
        <f>IF($B125="","",IF(VLOOKUP($B125,名簿,7,FALSE)="","",VLOOKUP($B125,名簿,7,FALSE)))</f>
        <v/>
      </c>
      <c r="N125" s="323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36"/>
      <c r="D126" s="19" t="str">
        <f>IF($B125="","",VLOOKUP($B125,名簿,2,FALSE))</f>
        <v/>
      </c>
      <c r="E126" s="336"/>
      <c r="F126" s="336"/>
      <c r="G126" s="344"/>
      <c r="H126" s="343"/>
      <c r="I126" s="344"/>
      <c r="J126" s="343"/>
      <c r="K126" s="344"/>
      <c r="L126" s="343"/>
      <c r="M126" s="336"/>
      <c r="N126" s="323"/>
    </row>
    <row r="127" spans="1:14" ht="13.5" customHeight="1">
      <c r="A127" s="345">
        <f t="shared" ref="A127" si="40">A125+1</f>
        <v>47</v>
      </c>
      <c r="B127" s="336" t="str">
        <f>IF(VLOOKUP($A127,記③男,2,FALSE)="","",VLOOKUP($A127,記③男,2,FALSE))</f>
        <v/>
      </c>
      <c r="C127" s="336"/>
      <c r="D127" s="20" t="str">
        <f>IF($B127="","",IF(VLOOKUP($B127,名簿,3,FALSE)="","",VLOOKUP($B127,名簿,3,FALSE)))</f>
        <v/>
      </c>
      <c r="E127" s="336" t="str">
        <f>IF($B127="","",IF(VLOOKUP($B127,名簿,4,FALSE)="","",VLOOKUP($B127,名簿,4,FALSE)))</f>
        <v/>
      </c>
      <c r="F127" s="336" t="str">
        <f>IF($B127="","",IF(VLOOKUP($B127,名簿,5,FALSE)="","",VLOOKUP($B127,名簿,5,FALSE)))</f>
        <v/>
      </c>
      <c r="G127" s="344" t="str">
        <f>IF(VLOOKUP($A127,記③男,5,FALSE)="","",VLOOKUP($A127,記③男,5,FALSE))</f>
        <v/>
      </c>
      <c r="H127" s="343" t="str">
        <f>IF(VLOOKUP($A127,記③男,6,FALSE)="","",VLOOKUP($A127,記③男,6,FALSE))</f>
        <v/>
      </c>
      <c r="I127" s="344" t="str">
        <f>IF(VLOOKUP($A127,記③男,7,FALSE)="","",VLOOKUP($A127,記③男,7,FALSE))</f>
        <v/>
      </c>
      <c r="J127" s="343" t="str">
        <f>IF(VLOOKUP($A127,記③男,8,FALSE)="","",VLOOKUP($A127,記③男,8,FALSE))</f>
        <v/>
      </c>
      <c r="K127" s="344" t="str">
        <f>IF(VLOOKUP($A127,記③男,9,FALSE)="","",VLOOKUP($A127,記③男,9,FALSE))</f>
        <v/>
      </c>
      <c r="L127" s="343" t="str">
        <f>IF(VLOOKUP($A127,記③男,10,FALSE)="","",VLOOKUP($A127,記③男,10,FALSE))</f>
        <v/>
      </c>
      <c r="M127" s="336" t="str">
        <f>IF($B127="","",IF(VLOOKUP($B127,名簿,7,FALSE)="","",VLOOKUP($B127,名簿,7,FALSE)))</f>
        <v/>
      </c>
      <c r="N127" s="323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36"/>
      <c r="D128" s="19" t="str">
        <f>IF($B127="","",VLOOKUP($B127,名簿,2,FALSE))</f>
        <v/>
      </c>
      <c r="E128" s="336"/>
      <c r="F128" s="336"/>
      <c r="G128" s="344"/>
      <c r="H128" s="343"/>
      <c r="I128" s="344"/>
      <c r="J128" s="343"/>
      <c r="K128" s="344"/>
      <c r="L128" s="343"/>
      <c r="M128" s="336"/>
      <c r="N128" s="323"/>
    </row>
    <row r="129" spans="1:14" ht="13.5" customHeight="1">
      <c r="A129" s="345">
        <f t="shared" ref="A129" si="41">A127+1</f>
        <v>48</v>
      </c>
      <c r="B129" s="336" t="str">
        <f>IF(VLOOKUP($A129,記③男,2,FALSE)="","",VLOOKUP($A129,記③男,2,FALSE))</f>
        <v/>
      </c>
      <c r="C129" s="336"/>
      <c r="D129" s="20" t="str">
        <f>IF($B129="","",IF(VLOOKUP($B129,名簿,3,FALSE)="","",VLOOKUP($B129,名簿,3,FALSE)))</f>
        <v/>
      </c>
      <c r="E129" s="336" t="str">
        <f>IF($B129="","",IF(VLOOKUP($B129,名簿,4,FALSE)="","",VLOOKUP($B129,名簿,4,FALSE)))</f>
        <v/>
      </c>
      <c r="F129" s="336" t="str">
        <f>IF($B129="","",IF(VLOOKUP($B129,名簿,5,FALSE)="","",VLOOKUP($B129,名簿,5,FALSE)))</f>
        <v/>
      </c>
      <c r="G129" s="344" t="str">
        <f>IF(VLOOKUP($A129,記③男,5,FALSE)="","",VLOOKUP($A129,記③男,5,FALSE))</f>
        <v/>
      </c>
      <c r="H129" s="343" t="str">
        <f>IF(VLOOKUP($A129,記③男,6,FALSE)="","",VLOOKUP($A129,記③男,6,FALSE))</f>
        <v/>
      </c>
      <c r="I129" s="344" t="str">
        <f>IF(VLOOKUP($A129,記③男,7,FALSE)="","",VLOOKUP($A129,記③男,7,FALSE))</f>
        <v/>
      </c>
      <c r="J129" s="343" t="str">
        <f>IF(VLOOKUP($A129,記③男,8,FALSE)="","",VLOOKUP($A129,記③男,8,FALSE))</f>
        <v/>
      </c>
      <c r="K129" s="344" t="str">
        <f>IF(VLOOKUP($A129,記③男,9,FALSE)="","",VLOOKUP($A129,記③男,9,FALSE))</f>
        <v/>
      </c>
      <c r="L129" s="343" t="str">
        <f>IF(VLOOKUP($A129,記③男,10,FALSE)="","",VLOOKUP($A129,記③男,10,FALSE))</f>
        <v/>
      </c>
      <c r="M129" s="336" t="str">
        <f>IF($B129="","",IF(VLOOKUP($B129,名簿,7,FALSE)="","",VLOOKUP($B129,名簿,7,FALSE)))</f>
        <v/>
      </c>
      <c r="N129" s="323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36"/>
      <c r="D130" s="19" t="str">
        <f>IF($B129="","",VLOOKUP($B129,名簿,2,FALSE))</f>
        <v/>
      </c>
      <c r="E130" s="336"/>
      <c r="F130" s="336"/>
      <c r="G130" s="344"/>
      <c r="H130" s="343"/>
      <c r="I130" s="344"/>
      <c r="J130" s="343"/>
      <c r="K130" s="344"/>
      <c r="L130" s="343"/>
      <c r="M130" s="336"/>
      <c r="N130" s="323"/>
    </row>
    <row r="131" spans="1:14" ht="13.5" customHeight="1">
      <c r="A131" s="345">
        <f t="shared" ref="A131" si="42">A129+1</f>
        <v>49</v>
      </c>
      <c r="B131" s="336" t="str">
        <f>IF(VLOOKUP($A131,記③男,2,FALSE)="","",VLOOKUP($A131,記③男,2,FALSE))</f>
        <v/>
      </c>
      <c r="C131" s="336"/>
      <c r="D131" s="20" t="str">
        <f>IF($B131="","",IF(VLOOKUP($B131,名簿,3,FALSE)="","",VLOOKUP($B131,名簿,3,FALSE)))</f>
        <v/>
      </c>
      <c r="E131" s="336" t="str">
        <f>IF($B131="","",IF(VLOOKUP($B131,名簿,4,FALSE)="","",VLOOKUP($B131,名簿,4,FALSE)))</f>
        <v/>
      </c>
      <c r="F131" s="336" t="str">
        <f>IF($B131="","",IF(VLOOKUP($B131,名簿,5,FALSE)="","",VLOOKUP($B131,名簿,5,FALSE)))</f>
        <v/>
      </c>
      <c r="G131" s="344" t="str">
        <f>IF(VLOOKUP($A131,記③男,5,FALSE)="","",VLOOKUP($A131,記③男,5,FALSE))</f>
        <v/>
      </c>
      <c r="H131" s="343" t="str">
        <f>IF(VLOOKUP($A131,記③男,6,FALSE)="","",VLOOKUP($A131,記③男,6,FALSE))</f>
        <v/>
      </c>
      <c r="I131" s="344" t="str">
        <f>IF(VLOOKUP($A131,記③男,7,FALSE)="","",VLOOKUP($A131,記③男,7,FALSE))</f>
        <v/>
      </c>
      <c r="J131" s="343" t="str">
        <f>IF(VLOOKUP($A131,記③男,8,FALSE)="","",VLOOKUP($A131,記③男,8,FALSE))</f>
        <v/>
      </c>
      <c r="K131" s="344" t="str">
        <f>IF(VLOOKUP($A131,記③男,9,FALSE)="","",VLOOKUP($A131,記③男,9,FALSE))</f>
        <v/>
      </c>
      <c r="L131" s="343" t="str">
        <f>IF(VLOOKUP($A131,記③男,10,FALSE)="","",VLOOKUP($A131,記③男,10,FALSE))</f>
        <v/>
      </c>
      <c r="M131" s="336" t="str">
        <f>IF($B131="","",IF(VLOOKUP($B131,名簿,7,FALSE)="","",VLOOKUP($B131,名簿,7,FALSE)))</f>
        <v/>
      </c>
      <c r="N131" s="323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36"/>
      <c r="D132" s="19" t="str">
        <f>IF($B131="","",VLOOKUP($B131,名簿,2,FALSE))</f>
        <v/>
      </c>
      <c r="E132" s="336"/>
      <c r="F132" s="336"/>
      <c r="G132" s="344"/>
      <c r="H132" s="343"/>
      <c r="I132" s="344"/>
      <c r="J132" s="343"/>
      <c r="K132" s="344"/>
      <c r="L132" s="343"/>
      <c r="M132" s="336"/>
      <c r="N132" s="323"/>
    </row>
    <row r="133" spans="1:14" ht="13.5" customHeight="1">
      <c r="A133" s="345">
        <f t="shared" ref="A133" si="43">A131+1</f>
        <v>50</v>
      </c>
      <c r="B133" s="336" t="str">
        <f>IF(VLOOKUP($A133,記③男,2,FALSE)="","",VLOOKUP($A133,記③男,2,FALSE))</f>
        <v/>
      </c>
      <c r="C133" s="336"/>
      <c r="D133" s="20" t="str">
        <f>IF($B133="","",IF(VLOOKUP($B133,名簿,3,FALSE)="","",VLOOKUP($B133,名簿,3,FALSE)))</f>
        <v/>
      </c>
      <c r="E133" s="336" t="str">
        <f>IF($B133="","",IF(VLOOKUP($B133,名簿,4,FALSE)="","",VLOOKUP($B133,名簿,4,FALSE)))</f>
        <v/>
      </c>
      <c r="F133" s="336" t="str">
        <f>IF($B133="","",IF(VLOOKUP($B133,名簿,5,FALSE)="","",VLOOKUP($B133,名簿,5,FALSE)))</f>
        <v/>
      </c>
      <c r="G133" s="344" t="str">
        <f>IF(VLOOKUP($A133,記③男,5,FALSE)="","",VLOOKUP($A133,記③男,5,FALSE))</f>
        <v/>
      </c>
      <c r="H133" s="343" t="str">
        <f>IF(VLOOKUP($A133,記③男,6,FALSE)="","",VLOOKUP($A133,記③男,6,FALSE))</f>
        <v/>
      </c>
      <c r="I133" s="344" t="str">
        <f>IF(VLOOKUP($A133,記③男,7,FALSE)="","",VLOOKUP($A133,記③男,7,FALSE))</f>
        <v/>
      </c>
      <c r="J133" s="343" t="str">
        <f>IF(VLOOKUP($A133,記③男,8,FALSE)="","",VLOOKUP($A133,記③男,8,FALSE))</f>
        <v/>
      </c>
      <c r="K133" s="344" t="str">
        <f>IF(VLOOKUP($A133,記③男,9,FALSE)="","",VLOOKUP($A133,記③男,9,FALSE))</f>
        <v/>
      </c>
      <c r="L133" s="343" t="str">
        <f>IF(VLOOKUP($A133,記③男,10,FALSE)="","",VLOOKUP($A133,記③男,10,FALSE))</f>
        <v/>
      </c>
      <c r="M133" s="336" t="str">
        <f>IF($B133="","",IF(VLOOKUP($B133,名簿,7,FALSE)="","",VLOOKUP($B133,名簿,7,FALSE)))</f>
        <v/>
      </c>
      <c r="N133" s="323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36"/>
      <c r="D134" s="19" t="str">
        <f>IF($B133="","",VLOOKUP($B133,名簿,2,FALSE))</f>
        <v/>
      </c>
      <c r="E134" s="336"/>
      <c r="F134" s="336"/>
      <c r="G134" s="344"/>
      <c r="H134" s="343"/>
      <c r="I134" s="344"/>
      <c r="J134" s="343"/>
      <c r="K134" s="344"/>
      <c r="L134" s="343"/>
      <c r="M134" s="336"/>
      <c r="N134" s="323"/>
    </row>
    <row r="135" spans="1:14" ht="13.5" customHeight="1">
      <c r="A135" s="345">
        <f t="shared" ref="A135" si="44">A133+1</f>
        <v>51</v>
      </c>
      <c r="B135" s="336" t="str">
        <f>IF(VLOOKUP($A135,記③男,2,FALSE)="","",VLOOKUP($A135,記③男,2,FALSE))</f>
        <v/>
      </c>
      <c r="C135" s="336"/>
      <c r="D135" s="20" t="str">
        <f>IF($B135="","",IF(VLOOKUP($B135,名簿,3,FALSE)="","",VLOOKUP($B135,名簿,3,FALSE)))</f>
        <v/>
      </c>
      <c r="E135" s="336" t="str">
        <f>IF($B135="","",IF(VLOOKUP($B135,名簿,4,FALSE)="","",VLOOKUP($B135,名簿,4,FALSE)))</f>
        <v/>
      </c>
      <c r="F135" s="336" t="str">
        <f>IF($B135="","",IF(VLOOKUP($B135,名簿,5,FALSE)="","",VLOOKUP($B135,名簿,5,FALSE)))</f>
        <v/>
      </c>
      <c r="G135" s="344" t="str">
        <f>IF(VLOOKUP($A135,記③男,5,FALSE)="","",VLOOKUP($A135,記③男,5,FALSE))</f>
        <v/>
      </c>
      <c r="H135" s="343" t="str">
        <f>IF(VLOOKUP($A135,記③男,6,FALSE)="","",VLOOKUP($A135,記③男,6,FALSE))</f>
        <v/>
      </c>
      <c r="I135" s="344" t="str">
        <f>IF(VLOOKUP($A135,記③男,7,FALSE)="","",VLOOKUP($A135,記③男,7,FALSE))</f>
        <v/>
      </c>
      <c r="J135" s="343" t="str">
        <f>IF(VLOOKUP($A135,記③男,8,FALSE)="","",VLOOKUP($A135,記③男,8,FALSE))</f>
        <v/>
      </c>
      <c r="K135" s="344" t="str">
        <f>IF(VLOOKUP($A135,記③男,9,FALSE)="","",VLOOKUP($A135,記③男,9,FALSE))</f>
        <v/>
      </c>
      <c r="L135" s="343" t="str">
        <f>IF(VLOOKUP($A135,記③男,10,FALSE)="","",VLOOKUP($A135,記③男,10,FALSE))</f>
        <v/>
      </c>
      <c r="M135" s="336" t="str">
        <f>IF($B135="","",IF(VLOOKUP($B135,名簿,7,FALSE)="","",VLOOKUP($B135,名簿,7,FALSE)))</f>
        <v/>
      </c>
      <c r="N135" s="323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36"/>
      <c r="D136" s="19" t="str">
        <f>IF($B135="","",VLOOKUP($B135,名簿,2,FALSE))</f>
        <v/>
      </c>
      <c r="E136" s="336"/>
      <c r="F136" s="336"/>
      <c r="G136" s="344"/>
      <c r="H136" s="343"/>
      <c r="I136" s="344"/>
      <c r="J136" s="343"/>
      <c r="K136" s="344"/>
      <c r="L136" s="343"/>
      <c r="M136" s="336"/>
      <c r="N136" s="323"/>
    </row>
    <row r="137" spans="1:14" ht="13.5" customHeight="1">
      <c r="A137" s="345">
        <f t="shared" ref="A137" si="45">A135+1</f>
        <v>52</v>
      </c>
      <c r="B137" s="336" t="str">
        <f>IF(VLOOKUP($A137,記③男,2,FALSE)="","",VLOOKUP($A137,記③男,2,FALSE))</f>
        <v/>
      </c>
      <c r="C137" s="336"/>
      <c r="D137" s="20" t="str">
        <f>IF($B137="","",IF(VLOOKUP($B137,名簿,3,FALSE)="","",VLOOKUP($B137,名簿,3,FALSE)))</f>
        <v/>
      </c>
      <c r="E137" s="336" t="str">
        <f>IF($B137="","",IF(VLOOKUP($B137,名簿,4,FALSE)="","",VLOOKUP($B137,名簿,4,FALSE)))</f>
        <v/>
      </c>
      <c r="F137" s="336" t="str">
        <f>IF($B137="","",IF(VLOOKUP($B137,名簿,5,FALSE)="","",VLOOKUP($B137,名簿,5,FALSE)))</f>
        <v/>
      </c>
      <c r="G137" s="344" t="str">
        <f>IF(VLOOKUP($A137,記③男,5,FALSE)="","",VLOOKUP($A137,記③男,5,FALSE))</f>
        <v/>
      </c>
      <c r="H137" s="343" t="str">
        <f>IF(VLOOKUP($A137,記③男,6,FALSE)="","",VLOOKUP($A137,記③男,6,FALSE))</f>
        <v/>
      </c>
      <c r="I137" s="344" t="str">
        <f>IF(VLOOKUP($A137,記③男,7,FALSE)="","",VLOOKUP($A137,記③男,7,FALSE))</f>
        <v/>
      </c>
      <c r="J137" s="343" t="str">
        <f>IF(VLOOKUP($A137,記③男,8,FALSE)="","",VLOOKUP($A137,記③男,8,FALSE))</f>
        <v/>
      </c>
      <c r="K137" s="344" t="str">
        <f>IF(VLOOKUP($A137,記③男,9,FALSE)="","",VLOOKUP($A137,記③男,9,FALSE))</f>
        <v/>
      </c>
      <c r="L137" s="343" t="str">
        <f>IF(VLOOKUP($A137,記③男,10,FALSE)="","",VLOOKUP($A137,記③男,10,FALSE))</f>
        <v/>
      </c>
      <c r="M137" s="336" t="str">
        <f>IF($B137="","",IF(VLOOKUP($B137,名簿,7,FALSE)="","",VLOOKUP($B137,名簿,7,FALSE)))</f>
        <v/>
      </c>
      <c r="N137" s="323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36"/>
      <c r="D138" s="19" t="str">
        <f>IF($B137="","",VLOOKUP($B137,名簿,2,FALSE))</f>
        <v/>
      </c>
      <c r="E138" s="336"/>
      <c r="F138" s="336"/>
      <c r="G138" s="344"/>
      <c r="H138" s="343"/>
      <c r="I138" s="344"/>
      <c r="J138" s="343"/>
      <c r="K138" s="344"/>
      <c r="L138" s="343"/>
      <c r="M138" s="336"/>
      <c r="N138" s="323"/>
    </row>
    <row r="139" spans="1:14" ht="13.5" customHeight="1">
      <c r="A139" s="345">
        <f t="shared" ref="A139" si="46">A137+1</f>
        <v>53</v>
      </c>
      <c r="B139" s="336" t="str">
        <f>IF(VLOOKUP($A139,記③男,2,FALSE)="","",VLOOKUP($A139,記③男,2,FALSE))</f>
        <v/>
      </c>
      <c r="C139" s="336"/>
      <c r="D139" s="20" t="str">
        <f>IF($B139="","",IF(VLOOKUP($B139,名簿,3,FALSE)="","",VLOOKUP($B139,名簿,3,FALSE)))</f>
        <v/>
      </c>
      <c r="E139" s="336" t="str">
        <f>IF($B139="","",IF(VLOOKUP($B139,名簿,4,FALSE)="","",VLOOKUP($B139,名簿,4,FALSE)))</f>
        <v/>
      </c>
      <c r="F139" s="336" t="str">
        <f>IF($B139="","",IF(VLOOKUP($B139,名簿,5,FALSE)="","",VLOOKUP($B139,名簿,5,FALSE)))</f>
        <v/>
      </c>
      <c r="G139" s="344" t="str">
        <f>IF(VLOOKUP($A139,記③男,5,FALSE)="","",VLOOKUP($A139,記③男,5,FALSE))</f>
        <v/>
      </c>
      <c r="H139" s="343" t="str">
        <f>IF(VLOOKUP($A139,記③男,6,FALSE)="","",VLOOKUP($A139,記③男,6,FALSE))</f>
        <v/>
      </c>
      <c r="I139" s="344" t="str">
        <f>IF(VLOOKUP($A139,記③男,7,FALSE)="","",VLOOKUP($A139,記③男,7,FALSE))</f>
        <v/>
      </c>
      <c r="J139" s="343" t="str">
        <f>IF(VLOOKUP($A139,記③男,8,FALSE)="","",VLOOKUP($A139,記③男,8,FALSE))</f>
        <v/>
      </c>
      <c r="K139" s="344" t="str">
        <f>IF(VLOOKUP($A139,記③男,9,FALSE)="","",VLOOKUP($A139,記③男,9,FALSE))</f>
        <v/>
      </c>
      <c r="L139" s="343" t="str">
        <f>IF(VLOOKUP($A139,記③男,10,FALSE)="","",VLOOKUP($A139,記③男,10,FALSE))</f>
        <v/>
      </c>
      <c r="M139" s="336" t="str">
        <f>IF($B139="","",IF(VLOOKUP($B139,名簿,7,FALSE)="","",VLOOKUP($B139,名簿,7,FALSE)))</f>
        <v/>
      </c>
      <c r="N139" s="323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36"/>
      <c r="D140" s="19" t="str">
        <f>IF($B139="","",VLOOKUP($B139,名簿,2,FALSE))</f>
        <v/>
      </c>
      <c r="E140" s="336"/>
      <c r="F140" s="336"/>
      <c r="G140" s="344"/>
      <c r="H140" s="343"/>
      <c r="I140" s="344"/>
      <c r="J140" s="343"/>
      <c r="K140" s="344"/>
      <c r="L140" s="343"/>
      <c r="M140" s="336"/>
      <c r="N140" s="323"/>
    </row>
    <row r="141" spans="1:14" ht="13.5" customHeight="1">
      <c r="A141" s="345">
        <f t="shared" ref="A141" si="47">A139+1</f>
        <v>54</v>
      </c>
      <c r="B141" s="336" t="str">
        <f>IF(VLOOKUP($A141,記③男,2,FALSE)="","",VLOOKUP($A141,記③男,2,FALSE))</f>
        <v/>
      </c>
      <c r="C141" s="336"/>
      <c r="D141" s="20" t="str">
        <f>IF($B141="","",IF(VLOOKUP($B141,名簿,3,FALSE)="","",VLOOKUP($B141,名簿,3,FALSE)))</f>
        <v/>
      </c>
      <c r="E141" s="336" t="str">
        <f>IF($B141="","",IF(VLOOKUP($B141,名簿,4,FALSE)="","",VLOOKUP($B141,名簿,4,FALSE)))</f>
        <v/>
      </c>
      <c r="F141" s="336" t="str">
        <f>IF($B141="","",IF(VLOOKUP($B141,名簿,5,FALSE)="","",VLOOKUP($B141,名簿,5,FALSE)))</f>
        <v/>
      </c>
      <c r="G141" s="344" t="str">
        <f>IF(VLOOKUP($A141,記③男,5,FALSE)="","",VLOOKUP($A141,記③男,5,FALSE))</f>
        <v/>
      </c>
      <c r="H141" s="343" t="str">
        <f>IF(VLOOKUP($A141,記③男,6,FALSE)="","",VLOOKUP($A141,記③男,6,FALSE))</f>
        <v/>
      </c>
      <c r="I141" s="344" t="str">
        <f>IF(VLOOKUP($A141,記③男,7,FALSE)="","",VLOOKUP($A141,記③男,7,FALSE))</f>
        <v/>
      </c>
      <c r="J141" s="343" t="str">
        <f>IF(VLOOKUP($A141,記③男,8,FALSE)="","",VLOOKUP($A141,記③男,8,FALSE))</f>
        <v/>
      </c>
      <c r="K141" s="344" t="str">
        <f>IF(VLOOKUP($A141,記③男,9,FALSE)="","",VLOOKUP($A141,記③男,9,FALSE))</f>
        <v/>
      </c>
      <c r="L141" s="343" t="str">
        <f>IF(VLOOKUP($A141,記③男,10,FALSE)="","",VLOOKUP($A141,記③男,10,FALSE))</f>
        <v/>
      </c>
      <c r="M141" s="336" t="str">
        <f>IF($B141="","",IF(VLOOKUP($B141,名簿,7,FALSE)="","",VLOOKUP($B141,名簿,7,FALSE)))</f>
        <v/>
      </c>
      <c r="N141" s="323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36"/>
      <c r="D142" s="19" t="str">
        <f>IF($B141="","",VLOOKUP($B141,名簿,2,FALSE))</f>
        <v/>
      </c>
      <c r="E142" s="336"/>
      <c r="F142" s="336"/>
      <c r="G142" s="344"/>
      <c r="H142" s="343"/>
      <c r="I142" s="344"/>
      <c r="J142" s="343"/>
      <c r="K142" s="344"/>
      <c r="L142" s="343"/>
      <c r="M142" s="336"/>
      <c r="N142" s="323"/>
    </row>
    <row r="143" spans="1:14" ht="13.5" customHeight="1">
      <c r="A143" s="345">
        <f t="shared" ref="A143" si="48">A141+1</f>
        <v>55</v>
      </c>
      <c r="B143" s="336" t="str">
        <f>IF(VLOOKUP($A143,記③男,2,FALSE)="","",VLOOKUP($A143,記③男,2,FALSE))</f>
        <v/>
      </c>
      <c r="C143" s="336"/>
      <c r="D143" s="20" t="str">
        <f>IF($B143="","",IF(VLOOKUP($B143,名簿,3,FALSE)="","",VLOOKUP($B143,名簿,3,FALSE)))</f>
        <v/>
      </c>
      <c r="E143" s="336" t="str">
        <f>IF($B143="","",IF(VLOOKUP($B143,名簿,4,FALSE)="","",VLOOKUP($B143,名簿,4,FALSE)))</f>
        <v/>
      </c>
      <c r="F143" s="336" t="str">
        <f>IF($B143="","",IF(VLOOKUP($B143,名簿,5,FALSE)="","",VLOOKUP($B143,名簿,5,FALSE)))</f>
        <v/>
      </c>
      <c r="G143" s="344" t="str">
        <f>IF(VLOOKUP($A143,記③男,5,FALSE)="","",VLOOKUP($A143,記③男,5,FALSE))</f>
        <v/>
      </c>
      <c r="H143" s="343" t="str">
        <f>IF(VLOOKUP($A143,記③男,6,FALSE)="","",VLOOKUP($A143,記③男,6,FALSE))</f>
        <v/>
      </c>
      <c r="I143" s="344" t="str">
        <f>IF(VLOOKUP($A143,記③男,7,FALSE)="","",VLOOKUP($A143,記③男,7,FALSE))</f>
        <v/>
      </c>
      <c r="J143" s="343" t="str">
        <f>IF(VLOOKUP($A143,記③男,8,FALSE)="","",VLOOKUP($A143,記③男,8,FALSE))</f>
        <v/>
      </c>
      <c r="K143" s="344" t="str">
        <f>IF(VLOOKUP($A143,記③男,9,FALSE)="","",VLOOKUP($A143,記③男,9,FALSE))</f>
        <v/>
      </c>
      <c r="L143" s="343" t="str">
        <f>IF(VLOOKUP($A143,記③男,10,FALSE)="","",VLOOKUP($A143,記③男,10,FALSE))</f>
        <v/>
      </c>
      <c r="M143" s="336" t="str">
        <f>IF($B143="","",IF(VLOOKUP($B143,名簿,7,FALSE)="","",VLOOKUP($B143,名簿,7,FALSE)))</f>
        <v/>
      </c>
      <c r="N143" s="323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36"/>
      <c r="D144" s="19" t="str">
        <f>IF($B143="","",VLOOKUP($B143,名簿,2,FALSE))</f>
        <v/>
      </c>
      <c r="E144" s="336"/>
      <c r="F144" s="336"/>
      <c r="G144" s="344"/>
      <c r="H144" s="343"/>
      <c r="I144" s="344"/>
      <c r="J144" s="343"/>
      <c r="K144" s="344"/>
      <c r="L144" s="343"/>
      <c r="M144" s="336"/>
      <c r="N144" s="323"/>
    </row>
    <row r="145" spans="1:14" ht="13.5" customHeight="1">
      <c r="A145" s="345">
        <f t="shared" ref="A145" si="49">A143+1</f>
        <v>56</v>
      </c>
      <c r="B145" s="336" t="str">
        <f>IF(VLOOKUP($A145,記③男,2,FALSE)="","",VLOOKUP($A145,記③男,2,FALSE))</f>
        <v/>
      </c>
      <c r="C145" s="336"/>
      <c r="D145" s="20" t="str">
        <f>IF($B145="","",IF(VLOOKUP($B145,名簿,3,FALSE)="","",VLOOKUP($B145,名簿,3,FALSE)))</f>
        <v/>
      </c>
      <c r="E145" s="336" t="str">
        <f>IF($B145="","",IF(VLOOKUP($B145,名簿,4,FALSE)="","",VLOOKUP($B145,名簿,4,FALSE)))</f>
        <v/>
      </c>
      <c r="F145" s="336" t="str">
        <f>IF($B145="","",IF(VLOOKUP($B145,名簿,5,FALSE)="","",VLOOKUP($B145,名簿,5,FALSE)))</f>
        <v/>
      </c>
      <c r="G145" s="344" t="str">
        <f>IF(VLOOKUP($A145,記③男,5,FALSE)="","",VLOOKUP($A145,記③男,5,FALSE))</f>
        <v/>
      </c>
      <c r="H145" s="343" t="str">
        <f>IF(VLOOKUP($A145,記③男,6,FALSE)="","",VLOOKUP($A145,記③男,6,FALSE))</f>
        <v/>
      </c>
      <c r="I145" s="344" t="str">
        <f>IF(VLOOKUP($A145,記③男,7,FALSE)="","",VLOOKUP($A145,記③男,7,FALSE))</f>
        <v/>
      </c>
      <c r="J145" s="343" t="str">
        <f>IF(VLOOKUP($A145,記③男,8,FALSE)="","",VLOOKUP($A145,記③男,8,FALSE))</f>
        <v/>
      </c>
      <c r="K145" s="344" t="str">
        <f>IF(VLOOKUP($A145,記③男,9,FALSE)="","",VLOOKUP($A145,記③男,9,FALSE))</f>
        <v/>
      </c>
      <c r="L145" s="343" t="str">
        <f>IF(VLOOKUP($A145,記③男,10,FALSE)="","",VLOOKUP($A145,記③男,10,FALSE))</f>
        <v/>
      </c>
      <c r="M145" s="336" t="str">
        <f>IF($B145="","",IF(VLOOKUP($B145,名簿,7,FALSE)="","",VLOOKUP($B145,名簿,7,FALSE)))</f>
        <v/>
      </c>
      <c r="N145" s="323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36"/>
      <c r="D146" s="19" t="str">
        <f>IF($B145="","",VLOOKUP($B145,名簿,2,FALSE))</f>
        <v/>
      </c>
      <c r="E146" s="336"/>
      <c r="F146" s="336"/>
      <c r="G146" s="344"/>
      <c r="H146" s="343"/>
      <c r="I146" s="344"/>
      <c r="J146" s="343"/>
      <c r="K146" s="344"/>
      <c r="L146" s="343"/>
      <c r="M146" s="336"/>
      <c r="N146" s="323"/>
    </row>
    <row r="147" spans="1:14" ht="13.5" customHeight="1">
      <c r="A147" s="345">
        <f t="shared" ref="A147" si="50">A145+1</f>
        <v>57</v>
      </c>
      <c r="B147" s="336" t="str">
        <f>IF(VLOOKUP($A147,記③男,2,FALSE)="","",VLOOKUP($A147,記③男,2,FALSE))</f>
        <v/>
      </c>
      <c r="C147" s="336"/>
      <c r="D147" s="20" t="str">
        <f>IF($B147="","",IF(VLOOKUP($B147,名簿,3,FALSE)="","",VLOOKUP($B147,名簿,3,FALSE)))</f>
        <v/>
      </c>
      <c r="E147" s="336" t="str">
        <f>IF($B147="","",IF(VLOOKUP($B147,名簿,4,FALSE)="","",VLOOKUP($B147,名簿,4,FALSE)))</f>
        <v/>
      </c>
      <c r="F147" s="336" t="str">
        <f>IF($B147="","",IF(VLOOKUP($B147,名簿,5,FALSE)="","",VLOOKUP($B147,名簿,5,FALSE)))</f>
        <v/>
      </c>
      <c r="G147" s="344" t="str">
        <f>IF(VLOOKUP($A147,記③男,5,FALSE)="","",VLOOKUP($A147,記③男,5,FALSE))</f>
        <v/>
      </c>
      <c r="H147" s="343" t="str">
        <f>IF(VLOOKUP($A147,記③男,6,FALSE)="","",VLOOKUP($A147,記③男,6,FALSE))</f>
        <v/>
      </c>
      <c r="I147" s="344" t="str">
        <f>IF(VLOOKUP($A147,記③男,7,FALSE)="","",VLOOKUP($A147,記③男,7,FALSE))</f>
        <v/>
      </c>
      <c r="J147" s="343" t="str">
        <f>IF(VLOOKUP($A147,記③男,8,FALSE)="","",VLOOKUP($A147,記③男,8,FALSE))</f>
        <v/>
      </c>
      <c r="K147" s="344" t="str">
        <f>IF(VLOOKUP($A147,記③男,9,FALSE)="","",VLOOKUP($A147,記③男,9,FALSE))</f>
        <v/>
      </c>
      <c r="L147" s="343" t="str">
        <f>IF(VLOOKUP($A147,記③男,10,FALSE)="","",VLOOKUP($A147,記③男,10,FALSE))</f>
        <v/>
      </c>
      <c r="M147" s="336" t="str">
        <f>IF($B147="","",IF(VLOOKUP($B147,名簿,7,FALSE)="","",VLOOKUP($B147,名簿,7,FALSE)))</f>
        <v/>
      </c>
      <c r="N147" s="323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36"/>
      <c r="D148" s="19" t="str">
        <f>IF($B147="","",VLOOKUP($B147,名簿,2,FALSE))</f>
        <v/>
      </c>
      <c r="E148" s="336"/>
      <c r="F148" s="336"/>
      <c r="G148" s="344"/>
      <c r="H148" s="343"/>
      <c r="I148" s="344"/>
      <c r="J148" s="343"/>
      <c r="K148" s="344"/>
      <c r="L148" s="343"/>
      <c r="M148" s="336"/>
      <c r="N148" s="323"/>
    </row>
    <row r="149" spans="1:14" ht="13.5" customHeight="1">
      <c r="A149" s="345">
        <f t="shared" ref="A149" si="51">A147+1</f>
        <v>58</v>
      </c>
      <c r="B149" s="336" t="str">
        <f>IF(VLOOKUP($A149,記③男,2,FALSE)="","",VLOOKUP($A149,記③男,2,FALSE))</f>
        <v/>
      </c>
      <c r="C149" s="336"/>
      <c r="D149" s="20" t="str">
        <f>IF($B149="","",IF(VLOOKUP($B149,名簿,3,FALSE)="","",VLOOKUP($B149,名簿,3,FALSE)))</f>
        <v/>
      </c>
      <c r="E149" s="336" t="str">
        <f>IF($B149="","",IF(VLOOKUP($B149,名簿,4,FALSE)="","",VLOOKUP($B149,名簿,4,FALSE)))</f>
        <v/>
      </c>
      <c r="F149" s="336" t="str">
        <f>IF($B149="","",IF(VLOOKUP($B149,名簿,5,FALSE)="","",VLOOKUP($B149,名簿,5,FALSE)))</f>
        <v/>
      </c>
      <c r="G149" s="344" t="str">
        <f>IF(VLOOKUP($A149,記③男,5,FALSE)="","",VLOOKUP($A149,記③男,5,FALSE))</f>
        <v/>
      </c>
      <c r="H149" s="343" t="str">
        <f>IF(VLOOKUP($A149,記③男,6,FALSE)="","",VLOOKUP($A149,記③男,6,FALSE))</f>
        <v/>
      </c>
      <c r="I149" s="344" t="str">
        <f>IF(VLOOKUP($A149,記③男,7,FALSE)="","",VLOOKUP($A149,記③男,7,FALSE))</f>
        <v/>
      </c>
      <c r="J149" s="343" t="str">
        <f>IF(VLOOKUP($A149,記③男,8,FALSE)="","",VLOOKUP($A149,記③男,8,FALSE))</f>
        <v/>
      </c>
      <c r="K149" s="344" t="str">
        <f>IF(VLOOKUP($A149,記③男,9,FALSE)="","",VLOOKUP($A149,記③男,9,FALSE))</f>
        <v/>
      </c>
      <c r="L149" s="343" t="str">
        <f>IF(VLOOKUP($A149,記③男,10,FALSE)="","",VLOOKUP($A149,記③男,10,FALSE))</f>
        <v/>
      </c>
      <c r="M149" s="336" t="str">
        <f>IF($B149="","",IF(VLOOKUP($B149,名簿,7,FALSE)="","",VLOOKUP($B149,名簿,7,FALSE)))</f>
        <v/>
      </c>
      <c r="N149" s="323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36"/>
      <c r="D150" s="19" t="str">
        <f>IF($B149="","",VLOOKUP($B149,名簿,2,FALSE))</f>
        <v/>
      </c>
      <c r="E150" s="336"/>
      <c r="F150" s="336"/>
      <c r="G150" s="344"/>
      <c r="H150" s="343"/>
      <c r="I150" s="344"/>
      <c r="J150" s="343"/>
      <c r="K150" s="344"/>
      <c r="L150" s="343"/>
      <c r="M150" s="336"/>
      <c r="N150" s="323"/>
    </row>
    <row r="151" spans="1:14" ht="13.5" customHeight="1">
      <c r="A151" s="345">
        <f t="shared" ref="A151" si="52">A149+1</f>
        <v>59</v>
      </c>
      <c r="B151" s="336" t="str">
        <f>IF(VLOOKUP($A151,記③男,2,FALSE)="","",VLOOKUP($A151,記③男,2,FALSE))</f>
        <v/>
      </c>
      <c r="C151" s="336"/>
      <c r="D151" s="20" t="str">
        <f>IF($B151="","",IF(VLOOKUP($B151,名簿,3,FALSE)="","",VLOOKUP($B151,名簿,3,FALSE)))</f>
        <v/>
      </c>
      <c r="E151" s="336" t="str">
        <f>IF($B151="","",IF(VLOOKUP($B151,名簿,4,FALSE)="","",VLOOKUP($B151,名簿,4,FALSE)))</f>
        <v/>
      </c>
      <c r="F151" s="336" t="str">
        <f>IF($B151="","",IF(VLOOKUP($B151,名簿,5,FALSE)="","",VLOOKUP($B151,名簿,5,FALSE)))</f>
        <v/>
      </c>
      <c r="G151" s="344" t="str">
        <f>IF(VLOOKUP($A151,記③男,5,FALSE)="","",VLOOKUP($A151,記③男,5,FALSE))</f>
        <v/>
      </c>
      <c r="H151" s="343" t="str">
        <f>IF(VLOOKUP($A151,記③男,6,FALSE)="","",VLOOKUP($A151,記③男,6,FALSE))</f>
        <v/>
      </c>
      <c r="I151" s="344" t="str">
        <f>IF(VLOOKUP($A151,記③男,7,FALSE)="","",VLOOKUP($A151,記③男,7,FALSE))</f>
        <v/>
      </c>
      <c r="J151" s="343" t="str">
        <f>IF(VLOOKUP($A151,記③男,8,FALSE)="","",VLOOKUP($A151,記③男,8,FALSE))</f>
        <v/>
      </c>
      <c r="K151" s="344" t="str">
        <f>IF(VLOOKUP($A151,記③男,9,FALSE)="","",VLOOKUP($A151,記③男,9,FALSE))</f>
        <v/>
      </c>
      <c r="L151" s="343" t="str">
        <f>IF(VLOOKUP($A151,記③男,10,FALSE)="","",VLOOKUP($A151,記③男,10,FALSE))</f>
        <v/>
      </c>
      <c r="M151" s="336" t="str">
        <f>IF($B151="","",IF(VLOOKUP($B151,名簿,7,FALSE)="","",VLOOKUP($B151,名簿,7,FALSE)))</f>
        <v/>
      </c>
      <c r="N151" s="323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36"/>
      <c r="D152" s="19" t="str">
        <f>IF($B151="","",VLOOKUP($B151,名簿,2,FALSE))</f>
        <v/>
      </c>
      <c r="E152" s="336"/>
      <c r="F152" s="336"/>
      <c r="G152" s="344"/>
      <c r="H152" s="343"/>
      <c r="I152" s="344"/>
      <c r="J152" s="343"/>
      <c r="K152" s="344"/>
      <c r="L152" s="343"/>
      <c r="M152" s="336"/>
      <c r="N152" s="323"/>
    </row>
    <row r="153" spans="1:14" ht="13.5" customHeight="1" thickBot="1">
      <c r="A153" s="345">
        <f t="shared" ref="A153" si="53">A151+1</f>
        <v>60</v>
      </c>
      <c r="B153" s="324" t="str">
        <f>IF(VLOOKUP($A153,記③男,2,FALSE)="","",VLOOKUP($A153,記③男,2,FALSE))</f>
        <v/>
      </c>
      <c r="C153" s="324"/>
      <c r="D153" s="20" t="str">
        <f>IF($B153="","",IF(VLOOKUP($B153,名簿,3,FALSE)="","",VLOOKUP($B153,名簿,3,FALSE)))</f>
        <v/>
      </c>
      <c r="E153" s="324" t="str">
        <f>IF($B153="","",IF(VLOOKUP($B153,名簿,4,FALSE)="","",VLOOKUP($B153,名簿,4,FALSE)))</f>
        <v/>
      </c>
      <c r="F153" s="324" t="str">
        <f>IF($B153="","",IF(VLOOKUP($B153,名簿,5,FALSE)="","",VLOOKUP($B153,名簿,5,FALSE)))</f>
        <v/>
      </c>
      <c r="G153" s="359" t="str">
        <f>IF(VLOOKUP($A153,記③男,5,FALSE)="","",VLOOKUP($A153,記③男,5,FALSE))</f>
        <v/>
      </c>
      <c r="H153" s="343" t="str">
        <f>IF(VLOOKUP($A153,記③男,6,FALSE)="","",VLOOKUP($A153,記③男,6,FALSE))</f>
        <v/>
      </c>
      <c r="I153" s="359" t="str">
        <f>IF(VLOOKUP($A153,記③男,7,FALSE)="","",VLOOKUP($A153,記③男,7,FALSE))</f>
        <v/>
      </c>
      <c r="J153" s="343" t="str">
        <f>IF(VLOOKUP($A153,記③男,8,FALSE)="","",VLOOKUP($A153,記③男,8,FALSE))</f>
        <v/>
      </c>
      <c r="K153" s="359" t="str">
        <f>IF(VLOOKUP($A153,記③男,9,FALSE)="","",VLOOKUP($A153,記③男,9,FALSE))</f>
        <v/>
      </c>
      <c r="L153" s="343" t="str">
        <f>IF(VLOOKUP($A153,記③男,10,FALSE)="","",VLOOKUP($A153,記③男,10,FALSE))</f>
        <v/>
      </c>
      <c r="M153" s="324" t="str">
        <f>IF($B153="","",IF(VLOOKUP($B153,名簿,7,FALSE)="","",VLOOKUP($B153,名簿,7,FALSE)))</f>
        <v/>
      </c>
      <c r="N153" s="326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25"/>
      <c r="D154" s="21" t="str">
        <f>IF($B153="","",VLOOKUP($B153,名簿,2,FALSE))</f>
        <v/>
      </c>
      <c r="E154" s="325"/>
      <c r="F154" s="325"/>
      <c r="G154" s="360"/>
      <c r="H154" s="358"/>
      <c r="I154" s="360"/>
      <c r="J154" s="358"/>
      <c r="K154" s="360"/>
      <c r="L154" s="358"/>
      <c r="M154" s="325"/>
      <c r="N154" s="327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IF(SUM(記③入力!$F$4,記③入力!$Q$4)=0,"",SUM(記③入力!$F$4,記③入力!$Q$4))</f>
        <v/>
      </c>
      <c r="I156" s="339" t="str">
        <f>IF(H156="","",H156*名簿!$L$7)</f>
        <v/>
      </c>
      <c r="J156" s="341" t="s">
        <v>14</v>
      </c>
      <c r="K156" s="337" t="str">
        <f>IF(SUM(記③入力!$G$4,記③入力!$R$4)=0,"",SUM(記③入力!$G$4,記③入力!$R$4))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記③入力!$A$1</f>
        <v>第３回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IF(VLOOKUP($A168,記③男,2,FALSE)="","",VLOOKUP($A168,記③男,2,FALSE))</f>
        <v/>
      </c>
      <c r="C168" s="346"/>
      <c r="D168" s="18" t="str">
        <f>IF($B168="","",IF(VLOOKUP($B168,名簿,3,FALSE)="","",VLOOKUP($B168,名簿,3,FALSE)))</f>
        <v/>
      </c>
      <c r="E168" s="346" t="str">
        <f>IF($B168="","",IF(VLOOKUP($B168,名簿,4,FALSE)="","",VLOOKUP($B168,名簿,4,FALSE)))</f>
        <v/>
      </c>
      <c r="F168" s="346" t="str">
        <f>IF($B168="","",IF(VLOOKUP($B168,名簿,5,FALSE)="","",VLOOKUP($B168,名簿,5,FALSE)))</f>
        <v/>
      </c>
      <c r="G168" s="362" t="str">
        <f>IF(VLOOKUP($A168,記③男,5,FALSE)="","",VLOOKUP($A168,記③男,5,FALSE))</f>
        <v/>
      </c>
      <c r="H168" s="361" t="str">
        <f>IF(VLOOKUP($A168,記③男,6,FALSE)="","",VLOOKUP($A168,記③男,6,FALSE))</f>
        <v/>
      </c>
      <c r="I168" s="362" t="str">
        <f>IF(VLOOKUP($A168,記③男,7,FALSE)="","",VLOOKUP($A168,記③男,7,FALSE))</f>
        <v/>
      </c>
      <c r="J168" s="361" t="str">
        <f>IF(VLOOKUP($A168,記③男,8,FALSE)="","",VLOOKUP($A168,記③男,8,FALSE))</f>
        <v/>
      </c>
      <c r="K168" s="362" t="str">
        <f>IF(VLOOKUP($A168,記③男,9,FALSE)="","",VLOOKUP($A168,記③男,9,FALSE))</f>
        <v/>
      </c>
      <c r="L168" s="361" t="str">
        <f>IF(VLOOKUP($A168,記③男,10,FALSE)="","",VLOOKUP($A168,記③男,10,FALSE))</f>
        <v/>
      </c>
      <c r="M168" s="346" t="str">
        <f>IF($B168="","",IF(VLOOKUP($B168,名簿,7,FALSE)="","",VLOOKUP($B168,名簿,7,FALSE)))</f>
        <v/>
      </c>
      <c r="N168" s="347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36"/>
      <c r="D169" s="19" t="str">
        <f>IF($B168="","",VLOOKUP($B168,名簿,2,FALSE))</f>
        <v/>
      </c>
      <c r="E169" s="336"/>
      <c r="F169" s="336"/>
      <c r="G169" s="344"/>
      <c r="H169" s="343"/>
      <c r="I169" s="344"/>
      <c r="J169" s="343"/>
      <c r="K169" s="344"/>
      <c r="L169" s="343"/>
      <c r="M169" s="336"/>
      <c r="N169" s="323"/>
    </row>
    <row r="170" spans="1:14" ht="13.5" customHeight="1">
      <c r="A170" s="345">
        <f>A168+1</f>
        <v>62</v>
      </c>
      <c r="B170" s="336" t="str">
        <f>IF(VLOOKUP($A170,記③男,2,FALSE)="","",VLOOKUP($A170,記③男,2,FALSE))</f>
        <v/>
      </c>
      <c r="C170" s="336"/>
      <c r="D170" s="20" t="str">
        <f>IF($B170="","",IF(VLOOKUP($B170,名簿,3,FALSE)="","",VLOOKUP($B170,名簿,3,FALSE)))</f>
        <v/>
      </c>
      <c r="E170" s="336" t="str">
        <f>IF($B170="","",IF(VLOOKUP($B170,名簿,4,FALSE)="","",VLOOKUP($B170,名簿,4,FALSE)))</f>
        <v/>
      </c>
      <c r="F170" s="336" t="str">
        <f>IF($B170="","",IF(VLOOKUP($B170,名簿,5,FALSE)="","",VLOOKUP($B170,名簿,5,FALSE)))</f>
        <v/>
      </c>
      <c r="G170" s="344" t="str">
        <f>IF(VLOOKUP($A170,記③男,5,FALSE)="","",VLOOKUP($A170,記③男,5,FALSE))</f>
        <v/>
      </c>
      <c r="H170" s="343" t="str">
        <f>IF(VLOOKUP($A170,記③男,6,FALSE)="","",VLOOKUP($A170,記③男,6,FALSE))</f>
        <v/>
      </c>
      <c r="I170" s="344" t="str">
        <f>IF(VLOOKUP($A170,記③男,7,FALSE)="","",VLOOKUP($A170,記③男,7,FALSE))</f>
        <v/>
      </c>
      <c r="J170" s="343" t="str">
        <f>IF(VLOOKUP($A170,記③男,8,FALSE)="","",VLOOKUP($A170,記③男,8,FALSE))</f>
        <v/>
      </c>
      <c r="K170" s="344" t="str">
        <f>IF(VLOOKUP($A170,記③男,9,FALSE)="","",VLOOKUP($A170,記③男,9,FALSE))</f>
        <v/>
      </c>
      <c r="L170" s="343" t="str">
        <f>IF(VLOOKUP($A170,記③男,10,FALSE)="","",VLOOKUP($A170,記③男,10,FALSE))</f>
        <v/>
      </c>
      <c r="M170" s="336" t="str">
        <f>IF($B170="","",IF(VLOOKUP($B170,名簿,7,FALSE)="","",VLOOKUP($B170,名簿,7,FALSE)))</f>
        <v/>
      </c>
      <c r="N170" s="323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36"/>
      <c r="D171" s="19" t="str">
        <f>IF($B170="","",VLOOKUP($B170,名簿,2,FALSE))</f>
        <v/>
      </c>
      <c r="E171" s="336"/>
      <c r="F171" s="336"/>
      <c r="G171" s="344"/>
      <c r="H171" s="343"/>
      <c r="I171" s="344"/>
      <c r="J171" s="343"/>
      <c r="K171" s="344"/>
      <c r="L171" s="343"/>
      <c r="M171" s="336"/>
      <c r="N171" s="323"/>
    </row>
    <row r="172" spans="1:14" ht="13.5" customHeight="1">
      <c r="A172" s="345">
        <f t="shared" ref="A172" si="54">A170+1</f>
        <v>63</v>
      </c>
      <c r="B172" s="336" t="str">
        <f>IF(VLOOKUP($A172,記③男,2,FALSE)="","",VLOOKUP($A172,記③男,2,FALSE))</f>
        <v/>
      </c>
      <c r="C172" s="336"/>
      <c r="D172" s="20" t="str">
        <f>IF($B172="","",IF(VLOOKUP($B172,名簿,3,FALSE)="","",VLOOKUP($B172,名簿,3,FALSE)))</f>
        <v/>
      </c>
      <c r="E172" s="336" t="str">
        <f>IF($B172="","",IF(VLOOKUP($B172,名簿,4,FALSE)="","",VLOOKUP($B172,名簿,4,FALSE)))</f>
        <v/>
      </c>
      <c r="F172" s="336" t="str">
        <f>IF($B172="","",IF(VLOOKUP($B172,名簿,5,FALSE)="","",VLOOKUP($B172,名簿,5,FALSE)))</f>
        <v/>
      </c>
      <c r="G172" s="344" t="str">
        <f>IF(VLOOKUP($A172,記③男,5,FALSE)="","",VLOOKUP($A172,記③男,5,FALSE))</f>
        <v/>
      </c>
      <c r="H172" s="343" t="str">
        <f>IF(VLOOKUP($A172,記③男,6,FALSE)="","",VLOOKUP($A172,記③男,6,FALSE))</f>
        <v/>
      </c>
      <c r="I172" s="344" t="str">
        <f>IF(VLOOKUP($A172,記③男,7,FALSE)="","",VLOOKUP($A172,記③男,7,FALSE))</f>
        <v/>
      </c>
      <c r="J172" s="343" t="str">
        <f>IF(VLOOKUP($A172,記③男,8,FALSE)="","",VLOOKUP($A172,記③男,8,FALSE))</f>
        <v/>
      </c>
      <c r="K172" s="344" t="str">
        <f>IF(VLOOKUP($A172,記③男,9,FALSE)="","",VLOOKUP($A172,記③男,9,FALSE))</f>
        <v/>
      </c>
      <c r="L172" s="343" t="str">
        <f>IF(VLOOKUP($A172,記③男,10,FALSE)="","",VLOOKUP($A172,記③男,10,FALSE))</f>
        <v/>
      </c>
      <c r="M172" s="336" t="str">
        <f>IF($B172="","",IF(VLOOKUP($B172,名簿,7,FALSE)="","",VLOOKUP($B172,名簿,7,FALSE)))</f>
        <v/>
      </c>
      <c r="N172" s="323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36"/>
      <c r="D173" s="19" t="str">
        <f>IF($B172="","",VLOOKUP($B172,名簿,2,FALSE))</f>
        <v/>
      </c>
      <c r="E173" s="336"/>
      <c r="F173" s="336"/>
      <c r="G173" s="344"/>
      <c r="H173" s="343"/>
      <c r="I173" s="344"/>
      <c r="J173" s="343"/>
      <c r="K173" s="344"/>
      <c r="L173" s="343"/>
      <c r="M173" s="336"/>
      <c r="N173" s="323"/>
    </row>
    <row r="174" spans="1:14" ht="13.5" customHeight="1">
      <c r="A174" s="345">
        <f t="shared" ref="A174" si="55">A172+1</f>
        <v>64</v>
      </c>
      <c r="B174" s="336" t="str">
        <f>IF(VLOOKUP($A174,記③男,2,FALSE)="","",VLOOKUP($A174,記③男,2,FALSE))</f>
        <v/>
      </c>
      <c r="C174" s="336"/>
      <c r="D174" s="20" t="str">
        <f>IF($B174="","",IF(VLOOKUP($B174,名簿,3,FALSE)="","",VLOOKUP($B174,名簿,3,FALSE)))</f>
        <v/>
      </c>
      <c r="E174" s="336" t="str">
        <f>IF($B174="","",IF(VLOOKUP($B174,名簿,4,FALSE)="","",VLOOKUP($B174,名簿,4,FALSE)))</f>
        <v/>
      </c>
      <c r="F174" s="336" t="str">
        <f>IF($B174="","",IF(VLOOKUP($B174,名簿,5,FALSE)="","",VLOOKUP($B174,名簿,5,FALSE)))</f>
        <v/>
      </c>
      <c r="G174" s="344" t="str">
        <f>IF(VLOOKUP($A174,記③男,5,FALSE)="","",VLOOKUP($A174,記③男,5,FALSE))</f>
        <v/>
      </c>
      <c r="H174" s="343" t="str">
        <f>IF(VLOOKUP($A174,記③男,6,FALSE)="","",VLOOKUP($A174,記③男,6,FALSE))</f>
        <v/>
      </c>
      <c r="I174" s="344" t="str">
        <f>IF(VLOOKUP($A174,記③男,7,FALSE)="","",VLOOKUP($A174,記③男,7,FALSE))</f>
        <v/>
      </c>
      <c r="J174" s="343" t="str">
        <f>IF(VLOOKUP($A174,記③男,8,FALSE)="","",VLOOKUP($A174,記③男,8,FALSE))</f>
        <v/>
      </c>
      <c r="K174" s="344" t="str">
        <f>IF(VLOOKUP($A174,記③男,9,FALSE)="","",VLOOKUP($A174,記③男,9,FALSE))</f>
        <v/>
      </c>
      <c r="L174" s="343" t="str">
        <f>IF(VLOOKUP($A174,記③男,10,FALSE)="","",VLOOKUP($A174,記③男,10,FALSE))</f>
        <v/>
      </c>
      <c r="M174" s="336" t="str">
        <f>IF($B174="","",IF(VLOOKUP($B174,名簿,7,FALSE)="","",VLOOKUP($B174,名簿,7,FALSE)))</f>
        <v/>
      </c>
      <c r="N174" s="323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36"/>
      <c r="D175" s="19" t="str">
        <f>IF($B174="","",VLOOKUP($B174,名簿,2,FALSE))</f>
        <v/>
      </c>
      <c r="E175" s="336"/>
      <c r="F175" s="336"/>
      <c r="G175" s="344"/>
      <c r="H175" s="343"/>
      <c r="I175" s="344"/>
      <c r="J175" s="343"/>
      <c r="K175" s="344"/>
      <c r="L175" s="343"/>
      <c r="M175" s="336"/>
      <c r="N175" s="323"/>
    </row>
    <row r="176" spans="1:14" ht="13.5" customHeight="1">
      <c r="A176" s="345">
        <f t="shared" ref="A176" si="56">A174+1</f>
        <v>65</v>
      </c>
      <c r="B176" s="336" t="str">
        <f>IF(VLOOKUP($A176,記③男,2,FALSE)="","",VLOOKUP($A176,記③男,2,FALSE))</f>
        <v/>
      </c>
      <c r="C176" s="336"/>
      <c r="D176" s="20" t="str">
        <f>IF($B176="","",IF(VLOOKUP($B176,名簿,3,FALSE)="","",VLOOKUP($B176,名簿,3,FALSE)))</f>
        <v/>
      </c>
      <c r="E176" s="336" t="str">
        <f>IF($B176="","",IF(VLOOKUP($B176,名簿,4,FALSE)="","",VLOOKUP($B176,名簿,4,FALSE)))</f>
        <v/>
      </c>
      <c r="F176" s="336" t="str">
        <f>IF($B176="","",IF(VLOOKUP($B176,名簿,5,FALSE)="","",VLOOKUP($B176,名簿,5,FALSE)))</f>
        <v/>
      </c>
      <c r="G176" s="344" t="str">
        <f>IF(VLOOKUP($A176,記③男,5,FALSE)="","",VLOOKUP($A176,記③男,5,FALSE))</f>
        <v/>
      </c>
      <c r="H176" s="343" t="str">
        <f>IF(VLOOKUP($A176,記③男,6,FALSE)="","",VLOOKUP($A176,記③男,6,FALSE))</f>
        <v/>
      </c>
      <c r="I176" s="344" t="str">
        <f>IF(VLOOKUP($A176,記③男,7,FALSE)="","",VLOOKUP($A176,記③男,7,FALSE))</f>
        <v/>
      </c>
      <c r="J176" s="343" t="str">
        <f>IF(VLOOKUP($A176,記③男,8,FALSE)="","",VLOOKUP($A176,記③男,8,FALSE))</f>
        <v/>
      </c>
      <c r="K176" s="344" t="str">
        <f>IF(VLOOKUP($A176,記③男,9,FALSE)="","",VLOOKUP($A176,記③男,9,FALSE))</f>
        <v/>
      </c>
      <c r="L176" s="343" t="str">
        <f>IF(VLOOKUP($A176,記③男,10,FALSE)="","",VLOOKUP($A176,記③男,10,FALSE))</f>
        <v/>
      </c>
      <c r="M176" s="336" t="str">
        <f>IF($B176="","",IF(VLOOKUP($B176,名簿,7,FALSE)="","",VLOOKUP($B176,名簿,7,FALSE)))</f>
        <v/>
      </c>
      <c r="N176" s="323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36"/>
      <c r="D177" s="19" t="str">
        <f>IF($B176="","",VLOOKUP($B176,名簿,2,FALSE))</f>
        <v/>
      </c>
      <c r="E177" s="336"/>
      <c r="F177" s="336"/>
      <c r="G177" s="344"/>
      <c r="H177" s="343"/>
      <c r="I177" s="344"/>
      <c r="J177" s="343"/>
      <c r="K177" s="344"/>
      <c r="L177" s="343"/>
      <c r="M177" s="336"/>
      <c r="N177" s="323"/>
    </row>
    <row r="178" spans="1:14" ht="13.5" customHeight="1">
      <c r="A178" s="345">
        <f t="shared" ref="A178" si="57">A176+1</f>
        <v>66</v>
      </c>
      <c r="B178" s="336" t="str">
        <f>IF(VLOOKUP($A178,記③男,2,FALSE)="","",VLOOKUP($A178,記③男,2,FALSE))</f>
        <v/>
      </c>
      <c r="C178" s="336"/>
      <c r="D178" s="20" t="str">
        <f>IF($B178="","",IF(VLOOKUP($B178,名簿,3,FALSE)="","",VLOOKUP($B178,名簿,3,FALSE)))</f>
        <v/>
      </c>
      <c r="E178" s="336" t="str">
        <f>IF($B178="","",IF(VLOOKUP($B178,名簿,4,FALSE)="","",VLOOKUP($B178,名簿,4,FALSE)))</f>
        <v/>
      </c>
      <c r="F178" s="336" t="str">
        <f>IF($B178="","",IF(VLOOKUP($B178,名簿,5,FALSE)="","",VLOOKUP($B178,名簿,5,FALSE)))</f>
        <v/>
      </c>
      <c r="G178" s="344" t="str">
        <f>IF(VLOOKUP($A178,記③男,5,FALSE)="","",VLOOKUP($A178,記③男,5,FALSE))</f>
        <v/>
      </c>
      <c r="H178" s="343" t="str">
        <f>IF(VLOOKUP($A178,記③男,6,FALSE)="","",VLOOKUP($A178,記③男,6,FALSE))</f>
        <v/>
      </c>
      <c r="I178" s="344" t="str">
        <f>IF(VLOOKUP($A178,記③男,7,FALSE)="","",VLOOKUP($A178,記③男,7,FALSE))</f>
        <v/>
      </c>
      <c r="J178" s="343" t="str">
        <f>IF(VLOOKUP($A178,記③男,8,FALSE)="","",VLOOKUP($A178,記③男,8,FALSE))</f>
        <v/>
      </c>
      <c r="K178" s="344" t="str">
        <f>IF(VLOOKUP($A178,記③男,9,FALSE)="","",VLOOKUP($A178,記③男,9,FALSE))</f>
        <v/>
      </c>
      <c r="L178" s="343" t="str">
        <f>IF(VLOOKUP($A178,記③男,10,FALSE)="","",VLOOKUP($A178,記③男,10,FALSE))</f>
        <v/>
      </c>
      <c r="M178" s="336" t="str">
        <f>IF($B178="","",IF(VLOOKUP($B178,名簿,7,FALSE)="","",VLOOKUP($B178,名簿,7,FALSE)))</f>
        <v/>
      </c>
      <c r="N178" s="323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36"/>
      <c r="D179" s="19" t="str">
        <f>IF($B178="","",VLOOKUP($B178,名簿,2,FALSE))</f>
        <v/>
      </c>
      <c r="E179" s="336"/>
      <c r="F179" s="336"/>
      <c r="G179" s="344"/>
      <c r="H179" s="343"/>
      <c r="I179" s="344"/>
      <c r="J179" s="343"/>
      <c r="K179" s="344"/>
      <c r="L179" s="343"/>
      <c r="M179" s="336"/>
      <c r="N179" s="323"/>
    </row>
    <row r="180" spans="1:14" ht="13.5" customHeight="1">
      <c r="A180" s="345">
        <f t="shared" ref="A180" si="58">A178+1</f>
        <v>67</v>
      </c>
      <c r="B180" s="336" t="str">
        <f>IF(VLOOKUP($A180,記③男,2,FALSE)="","",VLOOKUP($A180,記③男,2,FALSE))</f>
        <v/>
      </c>
      <c r="C180" s="336"/>
      <c r="D180" s="20" t="str">
        <f>IF($B180="","",IF(VLOOKUP($B180,名簿,3,FALSE)="","",VLOOKUP($B180,名簿,3,FALSE)))</f>
        <v/>
      </c>
      <c r="E180" s="336" t="str">
        <f>IF($B180="","",IF(VLOOKUP($B180,名簿,4,FALSE)="","",VLOOKUP($B180,名簿,4,FALSE)))</f>
        <v/>
      </c>
      <c r="F180" s="336" t="str">
        <f>IF($B180="","",IF(VLOOKUP($B180,名簿,5,FALSE)="","",VLOOKUP($B180,名簿,5,FALSE)))</f>
        <v/>
      </c>
      <c r="G180" s="344" t="str">
        <f>IF(VLOOKUP($A180,記③男,5,FALSE)="","",VLOOKUP($A180,記③男,5,FALSE))</f>
        <v/>
      </c>
      <c r="H180" s="343" t="str">
        <f>IF(VLOOKUP($A180,記③男,6,FALSE)="","",VLOOKUP($A180,記③男,6,FALSE))</f>
        <v/>
      </c>
      <c r="I180" s="344" t="str">
        <f>IF(VLOOKUP($A180,記③男,7,FALSE)="","",VLOOKUP($A180,記③男,7,FALSE))</f>
        <v/>
      </c>
      <c r="J180" s="343" t="str">
        <f>IF(VLOOKUP($A180,記③男,8,FALSE)="","",VLOOKUP($A180,記③男,8,FALSE))</f>
        <v/>
      </c>
      <c r="K180" s="344" t="str">
        <f>IF(VLOOKUP($A180,記③男,9,FALSE)="","",VLOOKUP($A180,記③男,9,FALSE))</f>
        <v/>
      </c>
      <c r="L180" s="343" t="str">
        <f>IF(VLOOKUP($A180,記③男,10,FALSE)="","",VLOOKUP($A180,記③男,10,FALSE))</f>
        <v/>
      </c>
      <c r="M180" s="336" t="str">
        <f>IF($B180="","",IF(VLOOKUP($B180,名簿,7,FALSE)="","",VLOOKUP($B180,名簿,7,FALSE)))</f>
        <v/>
      </c>
      <c r="N180" s="323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36"/>
      <c r="D181" s="19" t="str">
        <f>IF($B180="","",VLOOKUP($B180,名簿,2,FALSE))</f>
        <v/>
      </c>
      <c r="E181" s="336"/>
      <c r="F181" s="336"/>
      <c r="G181" s="344"/>
      <c r="H181" s="343"/>
      <c r="I181" s="344"/>
      <c r="J181" s="343"/>
      <c r="K181" s="344"/>
      <c r="L181" s="343"/>
      <c r="M181" s="336"/>
      <c r="N181" s="323"/>
    </row>
    <row r="182" spans="1:14" ht="13.5" customHeight="1">
      <c r="A182" s="345">
        <f t="shared" ref="A182" si="59">A180+1</f>
        <v>68</v>
      </c>
      <c r="B182" s="336" t="str">
        <f>IF(VLOOKUP($A182,記③男,2,FALSE)="","",VLOOKUP($A182,記③男,2,FALSE))</f>
        <v/>
      </c>
      <c r="C182" s="336"/>
      <c r="D182" s="20" t="str">
        <f>IF($B182="","",IF(VLOOKUP($B182,名簿,3,FALSE)="","",VLOOKUP($B182,名簿,3,FALSE)))</f>
        <v/>
      </c>
      <c r="E182" s="336" t="str">
        <f>IF($B182="","",IF(VLOOKUP($B182,名簿,4,FALSE)="","",VLOOKUP($B182,名簿,4,FALSE)))</f>
        <v/>
      </c>
      <c r="F182" s="336" t="str">
        <f>IF($B182="","",IF(VLOOKUP($B182,名簿,5,FALSE)="","",VLOOKUP($B182,名簿,5,FALSE)))</f>
        <v/>
      </c>
      <c r="G182" s="344" t="str">
        <f>IF(VLOOKUP($A182,記③男,5,FALSE)="","",VLOOKUP($A182,記③男,5,FALSE))</f>
        <v/>
      </c>
      <c r="H182" s="343" t="str">
        <f>IF(VLOOKUP($A182,記③男,6,FALSE)="","",VLOOKUP($A182,記③男,6,FALSE))</f>
        <v/>
      </c>
      <c r="I182" s="344" t="str">
        <f>IF(VLOOKUP($A182,記③男,7,FALSE)="","",VLOOKUP($A182,記③男,7,FALSE))</f>
        <v/>
      </c>
      <c r="J182" s="343" t="str">
        <f>IF(VLOOKUP($A182,記③男,8,FALSE)="","",VLOOKUP($A182,記③男,8,FALSE))</f>
        <v/>
      </c>
      <c r="K182" s="344" t="str">
        <f>IF(VLOOKUP($A182,記③男,9,FALSE)="","",VLOOKUP($A182,記③男,9,FALSE))</f>
        <v/>
      </c>
      <c r="L182" s="343" t="str">
        <f>IF(VLOOKUP($A182,記③男,10,FALSE)="","",VLOOKUP($A182,記③男,10,FALSE))</f>
        <v/>
      </c>
      <c r="M182" s="336" t="str">
        <f>IF($B182="","",IF(VLOOKUP($B182,名簿,7,FALSE)="","",VLOOKUP($B182,名簿,7,FALSE)))</f>
        <v/>
      </c>
      <c r="N182" s="323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36"/>
      <c r="D183" s="19" t="str">
        <f>IF($B182="","",VLOOKUP($B182,名簿,2,FALSE))</f>
        <v/>
      </c>
      <c r="E183" s="336"/>
      <c r="F183" s="336"/>
      <c r="G183" s="344"/>
      <c r="H183" s="343"/>
      <c r="I183" s="344"/>
      <c r="J183" s="343"/>
      <c r="K183" s="344"/>
      <c r="L183" s="343"/>
      <c r="M183" s="336"/>
      <c r="N183" s="323"/>
    </row>
    <row r="184" spans="1:14" ht="13.5" customHeight="1">
      <c r="A184" s="345">
        <f t="shared" ref="A184" si="60">A182+1</f>
        <v>69</v>
      </c>
      <c r="B184" s="336" t="str">
        <f>IF(VLOOKUP($A184,記③男,2,FALSE)="","",VLOOKUP($A184,記③男,2,FALSE))</f>
        <v/>
      </c>
      <c r="C184" s="336"/>
      <c r="D184" s="20" t="str">
        <f>IF($B184="","",IF(VLOOKUP($B184,名簿,3,FALSE)="","",VLOOKUP($B184,名簿,3,FALSE)))</f>
        <v/>
      </c>
      <c r="E184" s="336" t="str">
        <f>IF($B184="","",IF(VLOOKUP($B184,名簿,4,FALSE)="","",VLOOKUP($B184,名簿,4,FALSE)))</f>
        <v/>
      </c>
      <c r="F184" s="336" t="str">
        <f>IF($B184="","",IF(VLOOKUP($B184,名簿,5,FALSE)="","",VLOOKUP($B184,名簿,5,FALSE)))</f>
        <v/>
      </c>
      <c r="G184" s="344" t="str">
        <f>IF(VLOOKUP($A184,記③男,5,FALSE)="","",VLOOKUP($A184,記③男,5,FALSE))</f>
        <v/>
      </c>
      <c r="H184" s="343" t="str">
        <f>IF(VLOOKUP($A184,記③男,6,FALSE)="","",VLOOKUP($A184,記③男,6,FALSE))</f>
        <v/>
      </c>
      <c r="I184" s="344" t="str">
        <f>IF(VLOOKUP($A184,記③男,7,FALSE)="","",VLOOKUP($A184,記③男,7,FALSE))</f>
        <v/>
      </c>
      <c r="J184" s="343" t="str">
        <f>IF(VLOOKUP($A184,記③男,8,FALSE)="","",VLOOKUP($A184,記③男,8,FALSE))</f>
        <v/>
      </c>
      <c r="K184" s="344" t="str">
        <f>IF(VLOOKUP($A184,記③男,9,FALSE)="","",VLOOKUP($A184,記③男,9,FALSE))</f>
        <v/>
      </c>
      <c r="L184" s="343" t="str">
        <f>IF(VLOOKUP($A184,記③男,10,FALSE)="","",VLOOKUP($A184,記③男,10,FALSE))</f>
        <v/>
      </c>
      <c r="M184" s="336" t="str">
        <f>IF($B184="","",IF(VLOOKUP($B184,名簿,7,FALSE)="","",VLOOKUP($B184,名簿,7,FALSE)))</f>
        <v/>
      </c>
      <c r="N184" s="323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36"/>
      <c r="D185" s="19" t="str">
        <f>IF($B184="","",VLOOKUP($B184,名簿,2,FALSE))</f>
        <v/>
      </c>
      <c r="E185" s="336"/>
      <c r="F185" s="336"/>
      <c r="G185" s="344"/>
      <c r="H185" s="343"/>
      <c r="I185" s="344"/>
      <c r="J185" s="343"/>
      <c r="K185" s="344"/>
      <c r="L185" s="343"/>
      <c r="M185" s="336"/>
      <c r="N185" s="323"/>
    </row>
    <row r="186" spans="1:14" ht="13.5" customHeight="1">
      <c r="A186" s="345">
        <f t="shared" ref="A186" si="61">A184+1</f>
        <v>70</v>
      </c>
      <c r="B186" s="336" t="str">
        <f>IF(VLOOKUP($A186,記③男,2,FALSE)="","",VLOOKUP($A186,記③男,2,FALSE))</f>
        <v/>
      </c>
      <c r="C186" s="336"/>
      <c r="D186" s="20" t="str">
        <f>IF($B186="","",IF(VLOOKUP($B186,名簿,3,FALSE)="","",VLOOKUP($B186,名簿,3,FALSE)))</f>
        <v/>
      </c>
      <c r="E186" s="336" t="str">
        <f>IF($B186="","",IF(VLOOKUP($B186,名簿,4,FALSE)="","",VLOOKUP($B186,名簿,4,FALSE)))</f>
        <v/>
      </c>
      <c r="F186" s="336" t="str">
        <f>IF($B186="","",IF(VLOOKUP($B186,名簿,5,FALSE)="","",VLOOKUP($B186,名簿,5,FALSE)))</f>
        <v/>
      </c>
      <c r="G186" s="344" t="str">
        <f>IF(VLOOKUP($A186,記③男,5,FALSE)="","",VLOOKUP($A186,記③男,5,FALSE))</f>
        <v/>
      </c>
      <c r="H186" s="343" t="str">
        <f>IF(VLOOKUP($A186,記③男,6,FALSE)="","",VLOOKUP($A186,記③男,6,FALSE))</f>
        <v/>
      </c>
      <c r="I186" s="344" t="str">
        <f>IF(VLOOKUP($A186,記③男,7,FALSE)="","",VLOOKUP($A186,記③男,7,FALSE))</f>
        <v/>
      </c>
      <c r="J186" s="343" t="str">
        <f>IF(VLOOKUP($A186,記③男,8,FALSE)="","",VLOOKUP($A186,記③男,8,FALSE))</f>
        <v/>
      </c>
      <c r="K186" s="344" t="str">
        <f>IF(VLOOKUP($A186,記③男,9,FALSE)="","",VLOOKUP($A186,記③男,9,FALSE))</f>
        <v/>
      </c>
      <c r="L186" s="343" t="str">
        <f>IF(VLOOKUP($A186,記③男,10,FALSE)="","",VLOOKUP($A186,記③男,10,FALSE))</f>
        <v/>
      </c>
      <c r="M186" s="336" t="str">
        <f>IF($B186="","",IF(VLOOKUP($B186,名簿,7,FALSE)="","",VLOOKUP($B186,名簿,7,FALSE)))</f>
        <v/>
      </c>
      <c r="N186" s="323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36"/>
      <c r="D187" s="19" t="str">
        <f>IF($B186="","",VLOOKUP($B186,名簿,2,FALSE))</f>
        <v/>
      </c>
      <c r="E187" s="336"/>
      <c r="F187" s="336"/>
      <c r="G187" s="344"/>
      <c r="H187" s="343"/>
      <c r="I187" s="344"/>
      <c r="J187" s="343"/>
      <c r="K187" s="344"/>
      <c r="L187" s="343"/>
      <c r="M187" s="336"/>
      <c r="N187" s="323"/>
    </row>
    <row r="188" spans="1:14" ht="13.5" customHeight="1">
      <c r="A188" s="345">
        <f t="shared" ref="A188" si="62">A186+1</f>
        <v>71</v>
      </c>
      <c r="B188" s="336" t="str">
        <f>IF(VLOOKUP($A188,記③男,2,FALSE)="","",VLOOKUP($A188,記③男,2,FALSE))</f>
        <v/>
      </c>
      <c r="C188" s="336"/>
      <c r="D188" s="20" t="str">
        <f>IF($B188="","",IF(VLOOKUP($B188,名簿,3,FALSE)="","",VLOOKUP($B188,名簿,3,FALSE)))</f>
        <v/>
      </c>
      <c r="E188" s="336" t="str">
        <f>IF($B188="","",IF(VLOOKUP($B188,名簿,4,FALSE)="","",VLOOKUP($B188,名簿,4,FALSE)))</f>
        <v/>
      </c>
      <c r="F188" s="336" t="str">
        <f>IF($B188="","",IF(VLOOKUP($B188,名簿,5,FALSE)="","",VLOOKUP($B188,名簿,5,FALSE)))</f>
        <v/>
      </c>
      <c r="G188" s="344" t="str">
        <f>IF(VLOOKUP($A188,記③男,5,FALSE)="","",VLOOKUP($A188,記③男,5,FALSE))</f>
        <v/>
      </c>
      <c r="H188" s="343" t="str">
        <f>IF(VLOOKUP($A188,記③男,6,FALSE)="","",VLOOKUP($A188,記③男,6,FALSE))</f>
        <v/>
      </c>
      <c r="I188" s="344" t="str">
        <f>IF(VLOOKUP($A188,記③男,7,FALSE)="","",VLOOKUP($A188,記③男,7,FALSE))</f>
        <v/>
      </c>
      <c r="J188" s="343" t="str">
        <f>IF(VLOOKUP($A188,記③男,8,FALSE)="","",VLOOKUP($A188,記③男,8,FALSE))</f>
        <v/>
      </c>
      <c r="K188" s="344" t="str">
        <f>IF(VLOOKUP($A188,記③男,9,FALSE)="","",VLOOKUP($A188,記③男,9,FALSE))</f>
        <v/>
      </c>
      <c r="L188" s="343" t="str">
        <f>IF(VLOOKUP($A188,記③男,10,FALSE)="","",VLOOKUP($A188,記③男,10,FALSE))</f>
        <v/>
      </c>
      <c r="M188" s="336" t="str">
        <f>IF($B188="","",IF(VLOOKUP($B188,名簿,7,FALSE)="","",VLOOKUP($B188,名簿,7,FALSE)))</f>
        <v/>
      </c>
      <c r="N188" s="323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36"/>
      <c r="D189" s="19" t="str">
        <f>IF($B188="","",VLOOKUP($B188,名簿,2,FALSE))</f>
        <v/>
      </c>
      <c r="E189" s="336"/>
      <c r="F189" s="336"/>
      <c r="G189" s="344"/>
      <c r="H189" s="343"/>
      <c r="I189" s="344"/>
      <c r="J189" s="343"/>
      <c r="K189" s="344"/>
      <c r="L189" s="343"/>
      <c r="M189" s="336"/>
      <c r="N189" s="323"/>
    </row>
    <row r="190" spans="1:14" ht="13.5" customHeight="1">
      <c r="A190" s="345">
        <f t="shared" ref="A190" si="63">A188+1</f>
        <v>72</v>
      </c>
      <c r="B190" s="336" t="str">
        <f>IF(VLOOKUP($A190,記③男,2,FALSE)="","",VLOOKUP($A190,記③男,2,FALSE))</f>
        <v/>
      </c>
      <c r="C190" s="336"/>
      <c r="D190" s="20" t="str">
        <f>IF($B190="","",IF(VLOOKUP($B190,名簿,3,FALSE)="","",VLOOKUP($B190,名簿,3,FALSE)))</f>
        <v/>
      </c>
      <c r="E190" s="336" t="str">
        <f>IF($B190="","",IF(VLOOKUP($B190,名簿,4,FALSE)="","",VLOOKUP($B190,名簿,4,FALSE)))</f>
        <v/>
      </c>
      <c r="F190" s="336" t="str">
        <f>IF($B190="","",IF(VLOOKUP($B190,名簿,5,FALSE)="","",VLOOKUP($B190,名簿,5,FALSE)))</f>
        <v/>
      </c>
      <c r="G190" s="344" t="str">
        <f>IF(VLOOKUP($A190,記③男,5,FALSE)="","",VLOOKUP($A190,記③男,5,FALSE))</f>
        <v/>
      </c>
      <c r="H190" s="343" t="str">
        <f>IF(VLOOKUP($A190,記③男,6,FALSE)="","",VLOOKUP($A190,記③男,6,FALSE))</f>
        <v/>
      </c>
      <c r="I190" s="344" t="str">
        <f>IF(VLOOKUP($A190,記③男,7,FALSE)="","",VLOOKUP($A190,記③男,7,FALSE))</f>
        <v/>
      </c>
      <c r="J190" s="343" t="str">
        <f>IF(VLOOKUP($A190,記③男,8,FALSE)="","",VLOOKUP($A190,記③男,8,FALSE))</f>
        <v/>
      </c>
      <c r="K190" s="344" t="str">
        <f>IF(VLOOKUP($A190,記③男,9,FALSE)="","",VLOOKUP($A190,記③男,9,FALSE))</f>
        <v/>
      </c>
      <c r="L190" s="343" t="str">
        <f>IF(VLOOKUP($A190,記③男,10,FALSE)="","",VLOOKUP($A190,記③男,10,FALSE))</f>
        <v/>
      </c>
      <c r="M190" s="336" t="str">
        <f>IF($B190="","",IF(VLOOKUP($B190,名簿,7,FALSE)="","",VLOOKUP($B190,名簿,7,FALSE)))</f>
        <v/>
      </c>
      <c r="N190" s="323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36"/>
      <c r="D191" s="19" t="str">
        <f>IF($B190="","",VLOOKUP($B190,名簿,2,FALSE))</f>
        <v/>
      </c>
      <c r="E191" s="336"/>
      <c r="F191" s="336"/>
      <c r="G191" s="344"/>
      <c r="H191" s="343"/>
      <c r="I191" s="344"/>
      <c r="J191" s="343"/>
      <c r="K191" s="344"/>
      <c r="L191" s="343"/>
      <c r="M191" s="336"/>
      <c r="N191" s="323"/>
    </row>
    <row r="192" spans="1:14" ht="13.5" customHeight="1">
      <c r="A192" s="345">
        <f t="shared" ref="A192" si="64">A190+1</f>
        <v>73</v>
      </c>
      <c r="B192" s="336" t="str">
        <f>IF(VLOOKUP($A192,記③男,2,FALSE)="","",VLOOKUP($A192,記③男,2,FALSE))</f>
        <v/>
      </c>
      <c r="C192" s="336"/>
      <c r="D192" s="20" t="str">
        <f>IF($B192="","",IF(VLOOKUP($B192,名簿,3,FALSE)="","",VLOOKUP($B192,名簿,3,FALSE)))</f>
        <v/>
      </c>
      <c r="E192" s="336" t="str">
        <f>IF($B192="","",IF(VLOOKUP($B192,名簿,4,FALSE)="","",VLOOKUP($B192,名簿,4,FALSE)))</f>
        <v/>
      </c>
      <c r="F192" s="336" t="str">
        <f>IF($B192="","",IF(VLOOKUP($B192,名簿,5,FALSE)="","",VLOOKUP($B192,名簿,5,FALSE)))</f>
        <v/>
      </c>
      <c r="G192" s="344" t="str">
        <f>IF(VLOOKUP($A192,記③男,5,FALSE)="","",VLOOKUP($A192,記③男,5,FALSE))</f>
        <v/>
      </c>
      <c r="H192" s="343" t="str">
        <f>IF(VLOOKUP($A192,記③男,6,FALSE)="","",VLOOKUP($A192,記③男,6,FALSE))</f>
        <v/>
      </c>
      <c r="I192" s="344" t="str">
        <f>IF(VLOOKUP($A192,記③男,7,FALSE)="","",VLOOKUP($A192,記③男,7,FALSE))</f>
        <v/>
      </c>
      <c r="J192" s="343" t="str">
        <f>IF(VLOOKUP($A192,記③男,8,FALSE)="","",VLOOKUP($A192,記③男,8,FALSE))</f>
        <v/>
      </c>
      <c r="K192" s="344" t="str">
        <f>IF(VLOOKUP($A192,記③男,9,FALSE)="","",VLOOKUP($A192,記③男,9,FALSE))</f>
        <v/>
      </c>
      <c r="L192" s="343" t="str">
        <f>IF(VLOOKUP($A192,記③男,10,FALSE)="","",VLOOKUP($A192,記③男,10,FALSE))</f>
        <v/>
      </c>
      <c r="M192" s="336" t="str">
        <f>IF($B192="","",IF(VLOOKUP($B192,名簿,7,FALSE)="","",VLOOKUP($B192,名簿,7,FALSE)))</f>
        <v/>
      </c>
      <c r="N192" s="323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36"/>
      <c r="D193" s="19" t="str">
        <f>IF($B192="","",VLOOKUP($B192,名簿,2,FALSE))</f>
        <v/>
      </c>
      <c r="E193" s="336"/>
      <c r="F193" s="336"/>
      <c r="G193" s="344"/>
      <c r="H193" s="343"/>
      <c r="I193" s="344"/>
      <c r="J193" s="343"/>
      <c r="K193" s="344"/>
      <c r="L193" s="343"/>
      <c r="M193" s="336"/>
      <c r="N193" s="323"/>
    </row>
    <row r="194" spans="1:14" ht="13.5" customHeight="1">
      <c r="A194" s="345">
        <f t="shared" ref="A194" si="65">A192+1</f>
        <v>74</v>
      </c>
      <c r="B194" s="336" t="str">
        <f>IF(VLOOKUP($A194,記③男,2,FALSE)="","",VLOOKUP($A194,記③男,2,FALSE))</f>
        <v/>
      </c>
      <c r="C194" s="336"/>
      <c r="D194" s="20" t="str">
        <f>IF($B194="","",IF(VLOOKUP($B194,名簿,3,FALSE)="","",VLOOKUP($B194,名簿,3,FALSE)))</f>
        <v/>
      </c>
      <c r="E194" s="336" t="str">
        <f>IF($B194="","",IF(VLOOKUP($B194,名簿,4,FALSE)="","",VLOOKUP($B194,名簿,4,FALSE)))</f>
        <v/>
      </c>
      <c r="F194" s="336" t="str">
        <f>IF($B194="","",IF(VLOOKUP($B194,名簿,5,FALSE)="","",VLOOKUP($B194,名簿,5,FALSE)))</f>
        <v/>
      </c>
      <c r="G194" s="344" t="str">
        <f>IF(VLOOKUP($A194,記③男,5,FALSE)="","",VLOOKUP($A194,記③男,5,FALSE))</f>
        <v/>
      </c>
      <c r="H194" s="343" t="str">
        <f>IF(VLOOKUP($A194,記③男,6,FALSE)="","",VLOOKUP($A194,記③男,6,FALSE))</f>
        <v/>
      </c>
      <c r="I194" s="344" t="str">
        <f>IF(VLOOKUP($A194,記③男,7,FALSE)="","",VLOOKUP($A194,記③男,7,FALSE))</f>
        <v/>
      </c>
      <c r="J194" s="343" t="str">
        <f>IF(VLOOKUP($A194,記③男,8,FALSE)="","",VLOOKUP($A194,記③男,8,FALSE))</f>
        <v/>
      </c>
      <c r="K194" s="344" t="str">
        <f>IF(VLOOKUP($A194,記③男,9,FALSE)="","",VLOOKUP($A194,記③男,9,FALSE))</f>
        <v/>
      </c>
      <c r="L194" s="343" t="str">
        <f>IF(VLOOKUP($A194,記③男,10,FALSE)="","",VLOOKUP($A194,記③男,10,FALSE))</f>
        <v/>
      </c>
      <c r="M194" s="336" t="str">
        <f>IF($B194="","",IF(VLOOKUP($B194,名簿,7,FALSE)="","",VLOOKUP($B194,名簿,7,FALSE)))</f>
        <v/>
      </c>
      <c r="N194" s="323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36"/>
      <c r="D195" s="19" t="str">
        <f>IF($B194="","",VLOOKUP($B194,名簿,2,FALSE))</f>
        <v/>
      </c>
      <c r="E195" s="336"/>
      <c r="F195" s="336"/>
      <c r="G195" s="344"/>
      <c r="H195" s="343"/>
      <c r="I195" s="344"/>
      <c r="J195" s="343"/>
      <c r="K195" s="344"/>
      <c r="L195" s="343"/>
      <c r="M195" s="336"/>
      <c r="N195" s="323"/>
    </row>
    <row r="196" spans="1:14" ht="13.5" customHeight="1">
      <c r="A196" s="345">
        <f t="shared" ref="A196" si="66">A194+1</f>
        <v>75</v>
      </c>
      <c r="B196" s="336" t="str">
        <f>IF(VLOOKUP($A196,記③男,2,FALSE)="","",VLOOKUP($A196,記③男,2,FALSE))</f>
        <v/>
      </c>
      <c r="C196" s="336"/>
      <c r="D196" s="20" t="str">
        <f>IF($B196="","",IF(VLOOKUP($B196,名簿,3,FALSE)="","",VLOOKUP($B196,名簿,3,FALSE)))</f>
        <v/>
      </c>
      <c r="E196" s="336" t="str">
        <f>IF($B196="","",IF(VLOOKUP($B196,名簿,4,FALSE)="","",VLOOKUP($B196,名簿,4,FALSE)))</f>
        <v/>
      </c>
      <c r="F196" s="336" t="str">
        <f>IF($B196="","",IF(VLOOKUP($B196,名簿,5,FALSE)="","",VLOOKUP($B196,名簿,5,FALSE)))</f>
        <v/>
      </c>
      <c r="G196" s="344" t="str">
        <f>IF(VLOOKUP($A196,記③男,5,FALSE)="","",VLOOKUP($A196,記③男,5,FALSE))</f>
        <v/>
      </c>
      <c r="H196" s="343" t="str">
        <f>IF(VLOOKUP($A196,記③男,6,FALSE)="","",VLOOKUP($A196,記③男,6,FALSE))</f>
        <v/>
      </c>
      <c r="I196" s="344" t="str">
        <f>IF(VLOOKUP($A196,記③男,7,FALSE)="","",VLOOKUP($A196,記③男,7,FALSE))</f>
        <v/>
      </c>
      <c r="J196" s="343" t="str">
        <f>IF(VLOOKUP($A196,記③男,8,FALSE)="","",VLOOKUP($A196,記③男,8,FALSE))</f>
        <v/>
      </c>
      <c r="K196" s="344" t="str">
        <f>IF(VLOOKUP($A196,記③男,9,FALSE)="","",VLOOKUP($A196,記③男,9,FALSE))</f>
        <v/>
      </c>
      <c r="L196" s="343" t="str">
        <f>IF(VLOOKUP($A196,記③男,10,FALSE)="","",VLOOKUP($A196,記③男,10,FALSE))</f>
        <v/>
      </c>
      <c r="M196" s="336" t="str">
        <f>IF($B196="","",IF(VLOOKUP($B196,名簿,7,FALSE)="","",VLOOKUP($B196,名簿,7,FALSE)))</f>
        <v/>
      </c>
      <c r="N196" s="323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36"/>
      <c r="D197" s="19" t="str">
        <f>IF($B196="","",VLOOKUP($B196,名簿,2,FALSE))</f>
        <v/>
      </c>
      <c r="E197" s="336"/>
      <c r="F197" s="336"/>
      <c r="G197" s="344"/>
      <c r="H197" s="343"/>
      <c r="I197" s="344"/>
      <c r="J197" s="343"/>
      <c r="K197" s="344"/>
      <c r="L197" s="343"/>
      <c r="M197" s="336"/>
      <c r="N197" s="323"/>
    </row>
    <row r="198" spans="1:14" ht="13.5" customHeight="1">
      <c r="A198" s="345">
        <f t="shared" ref="A198" si="67">A196+1</f>
        <v>76</v>
      </c>
      <c r="B198" s="336" t="str">
        <f>IF(VLOOKUP($A198,記③男,2,FALSE)="","",VLOOKUP($A198,記③男,2,FALSE))</f>
        <v/>
      </c>
      <c r="C198" s="336"/>
      <c r="D198" s="20" t="str">
        <f>IF($B198="","",IF(VLOOKUP($B198,名簿,3,FALSE)="","",VLOOKUP($B198,名簿,3,FALSE)))</f>
        <v/>
      </c>
      <c r="E198" s="336" t="str">
        <f>IF($B198="","",IF(VLOOKUP($B198,名簿,4,FALSE)="","",VLOOKUP($B198,名簿,4,FALSE)))</f>
        <v/>
      </c>
      <c r="F198" s="336" t="str">
        <f>IF($B198="","",IF(VLOOKUP($B198,名簿,5,FALSE)="","",VLOOKUP($B198,名簿,5,FALSE)))</f>
        <v/>
      </c>
      <c r="G198" s="344" t="str">
        <f>IF(VLOOKUP($A198,記③男,5,FALSE)="","",VLOOKUP($A198,記③男,5,FALSE))</f>
        <v/>
      </c>
      <c r="H198" s="343" t="str">
        <f>IF(VLOOKUP($A198,記③男,6,FALSE)="","",VLOOKUP($A198,記③男,6,FALSE))</f>
        <v/>
      </c>
      <c r="I198" s="344" t="str">
        <f>IF(VLOOKUP($A198,記③男,7,FALSE)="","",VLOOKUP($A198,記③男,7,FALSE))</f>
        <v/>
      </c>
      <c r="J198" s="343" t="str">
        <f>IF(VLOOKUP($A198,記③男,8,FALSE)="","",VLOOKUP($A198,記③男,8,FALSE))</f>
        <v/>
      </c>
      <c r="K198" s="344" t="str">
        <f>IF(VLOOKUP($A198,記③男,9,FALSE)="","",VLOOKUP($A198,記③男,9,FALSE))</f>
        <v/>
      </c>
      <c r="L198" s="343" t="str">
        <f>IF(VLOOKUP($A198,記③男,10,FALSE)="","",VLOOKUP($A198,記③男,10,FALSE))</f>
        <v/>
      </c>
      <c r="M198" s="336" t="str">
        <f>IF($B198="","",IF(VLOOKUP($B198,名簿,7,FALSE)="","",VLOOKUP($B198,名簿,7,FALSE)))</f>
        <v/>
      </c>
      <c r="N198" s="323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36"/>
      <c r="D199" s="19" t="str">
        <f>IF($B198="","",VLOOKUP($B198,名簿,2,FALSE))</f>
        <v/>
      </c>
      <c r="E199" s="336"/>
      <c r="F199" s="336"/>
      <c r="G199" s="344"/>
      <c r="H199" s="343"/>
      <c r="I199" s="344"/>
      <c r="J199" s="343"/>
      <c r="K199" s="344"/>
      <c r="L199" s="343"/>
      <c r="M199" s="336"/>
      <c r="N199" s="323"/>
    </row>
    <row r="200" spans="1:14" ht="13.5" customHeight="1">
      <c r="A200" s="345">
        <f t="shared" ref="A200" si="68">A198+1</f>
        <v>77</v>
      </c>
      <c r="B200" s="336" t="str">
        <f>IF(VLOOKUP($A200,記③男,2,FALSE)="","",VLOOKUP($A200,記③男,2,FALSE))</f>
        <v/>
      </c>
      <c r="C200" s="336"/>
      <c r="D200" s="20" t="str">
        <f>IF($B200="","",IF(VLOOKUP($B200,名簿,3,FALSE)="","",VLOOKUP($B200,名簿,3,FALSE)))</f>
        <v/>
      </c>
      <c r="E200" s="336" t="str">
        <f>IF($B200="","",IF(VLOOKUP($B200,名簿,4,FALSE)="","",VLOOKUP($B200,名簿,4,FALSE)))</f>
        <v/>
      </c>
      <c r="F200" s="336" t="str">
        <f>IF($B200="","",IF(VLOOKUP($B200,名簿,5,FALSE)="","",VLOOKUP($B200,名簿,5,FALSE)))</f>
        <v/>
      </c>
      <c r="G200" s="344" t="str">
        <f>IF(VLOOKUP($A200,記③男,5,FALSE)="","",VLOOKUP($A200,記③男,5,FALSE))</f>
        <v/>
      </c>
      <c r="H200" s="343" t="str">
        <f>IF(VLOOKUP($A200,記③男,6,FALSE)="","",VLOOKUP($A200,記③男,6,FALSE))</f>
        <v/>
      </c>
      <c r="I200" s="344" t="str">
        <f>IF(VLOOKUP($A200,記③男,7,FALSE)="","",VLOOKUP($A200,記③男,7,FALSE))</f>
        <v/>
      </c>
      <c r="J200" s="343" t="str">
        <f>IF(VLOOKUP($A200,記③男,8,FALSE)="","",VLOOKUP($A200,記③男,8,FALSE))</f>
        <v/>
      </c>
      <c r="K200" s="344" t="str">
        <f>IF(VLOOKUP($A200,記③男,9,FALSE)="","",VLOOKUP($A200,記③男,9,FALSE))</f>
        <v/>
      </c>
      <c r="L200" s="343" t="str">
        <f>IF(VLOOKUP($A200,記③男,10,FALSE)="","",VLOOKUP($A200,記③男,10,FALSE))</f>
        <v/>
      </c>
      <c r="M200" s="336" t="str">
        <f>IF($B200="","",IF(VLOOKUP($B200,名簿,7,FALSE)="","",VLOOKUP($B200,名簿,7,FALSE)))</f>
        <v/>
      </c>
      <c r="N200" s="323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36"/>
      <c r="D201" s="19" t="str">
        <f>IF($B200="","",VLOOKUP($B200,名簿,2,FALSE))</f>
        <v/>
      </c>
      <c r="E201" s="336"/>
      <c r="F201" s="336"/>
      <c r="G201" s="344"/>
      <c r="H201" s="343"/>
      <c r="I201" s="344"/>
      <c r="J201" s="343"/>
      <c r="K201" s="344"/>
      <c r="L201" s="343"/>
      <c r="M201" s="336"/>
      <c r="N201" s="323"/>
    </row>
    <row r="202" spans="1:14" ht="13.5" customHeight="1">
      <c r="A202" s="345">
        <f t="shared" ref="A202" si="69">A200+1</f>
        <v>78</v>
      </c>
      <c r="B202" s="336" t="str">
        <f>IF(VLOOKUP($A202,記③男,2,FALSE)="","",VLOOKUP($A202,記③男,2,FALSE))</f>
        <v/>
      </c>
      <c r="C202" s="336"/>
      <c r="D202" s="20" t="str">
        <f>IF($B202="","",IF(VLOOKUP($B202,名簿,3,FALSE)="","",VLOOKUP($B202,名簿,3,FALSE)))</f>
        <v/>
      </c>
      <c r="E202" s="336" t="str">
        <f>IF($B202="","",IF(VLOOKUP($B202,名簿,4,FALSE)="","",VLOOKUP($B202,名簿,4,FALSE)))</f>
        <v/>
      </c>
      <c r="F202" s="336" t="str">
        <f>IF($B202="","",IF(VLOOKUP($B202,名簿,5,FALSE)="","",VLOOKUP($B202,名簿,5,FALSE)))</f>
        <v/>
      </c>
      <c r="G202" s="344" t="str">
        <f>IF(VLOOKUP($A202,記③男,5,FALSE)="","",VLOOKUP($A202,記③男,5,FALSE))</f>
        <v/>
      </c>
      <c r="H202" s="343" t="str">
        <f>IF(VLOOKUP($A202,記③男,6,FALSE)="","",VLOOKUP($A202,記③男,6,FALSE))</f>
        <v/>
      </c>
      <c r="I202" s="344" t="str">
        <f>IF(VLOOKUP($A202,記③男,7,FALSE)="","",VLOOKUP($A202,記③男,7,FALSE))</f>
        <v/>
      </c>
      <c r="J202" s="343" t="str">
        <f>IF(VLOOKUP($A202,記③男,8,FALSE)="","",VLOOKUP($A202,記③男,8,FALSE))</f>
        <v/>
      </c>
      <c r="K202" s="344" t="str">
        <f>IF(VLOOKUP($A202,記③男,9,FALSE)="","",VLOOKUP($A202,記③男,9,FALSE))</f>
        <v/>
      </c>
      <c r="L202" s="343" t="str">
        <f>IF(VLOOKUP($A202,記③男,10,FALSE)="","",VLOOKUP($A202,記③男,10,FALSE))</f>
        <v/>
      </c>
      <c r="M202" s="336" t="str">
        <f>IF($B202="","",IF(VLOOKUP($B202,名簿,7,FALSE)="","",VLOOKUP($B202,名簿,7,FALSE)))</f>
        <v/>
      </c>
      <c r="N202" s="323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36"/>
      <c r="D203" s="19" t="str">
        <f>IF($B202="","",VLOOKUP($B202,名簿,2,FALSE))</f>
        <v/>
      </c>
      <c r="E203" s="336"/>
      <c r="F203" s="336"/>
      <c r="G203" s="344"/>
      <c r="H203" s="343"/>
      <c r="I203" s="344"/>
      <c r="J203" s="343"/>
      <c r="K203" s="344"/>
      <c r="L203" s="343"/>
      <c r="M203" s="336"/>
      <c r="N203" s="323"/>
    </row>
    <row r="204" spans="1:14" ht="13.5" customHeight="1">
      <c r="A204" s="345">
        <f t="shared" ref="A204" si="70">A202+1</f>
        <v>79</v>
      </c>
      <c r="B204" s="336" t="str">
        <f>IF(VLOOKUP($A204,記③男,2,FALSE)="","",VLOOKUP($A204,記③男,2,FALSE))</f>
        <v/>
      </c>
      <c r="C204" s="336"/>
      <c r="D204" s="20" t="str">
        <f>IF($B204="","",IF(VLOOKUP($B204,名簿,3,FALSE)="","",VLOOKUP($B204,名簿,3,FALSE)))</f>
        <v/>
      </c>
      <c r="E204" s="336" t="str">
        <f>IF($B204="","",IF(VLOOKUP($B204,名簿,4,FALSE)="","",VLOOKUP($B204,名簿,4,FALSE)))</f>
        <v/>
      </c>
      <c r="F204" s="336" t="str">
        <f>IF($B204="","",IF(VLOOKUP($B204,名簿,5,FALSE)="","",VLOOKUP($B204,名簿,5,FALSE)))</f>
        <v/>
      </c>
      <c r="G204" s="344" t="str">
        <f>IF(VLOOKUP($A204,記③男,5,FALSE)="","",VLOOKUP($A204,記③男,5,FALSE))</f>
        <v/>
      </c>
      <c r="H204" s="343" t="str">
        <f>IF(VLOOKUP($A204,記③男,6,FALSE)="","",VLOOKUP($A204,記③男,6,FALSE))</f>
        <v/>
      </c>
      <c r="I204" s="344" t="str">
        <f>IF(VLOOKUP($A204,記③男,7,FALSE)="","",VLOOKUP($A204,記③男,7,FALSE))</f>
        <v/>
      </c>
      <c r="J204" s="343" t="str">
        <f>IF(VLOOKUP($A204,記③男,8,FALSE)="","",VLOOKUP($A204,記③男,8,FALSE))</f>
        <v/>
      </c>
      <c r="K204" s="344" t="str">
        <f>IF(VLOOKUP($A204,記③男,9,FALSE)="","",VLOOKUP($A204,記③男,9,FALSE))</f>
        <v/>
      </c>
      <c r="L204" s="343" t="str">
        <f>IF(VLOOKUP($A204,記③男,10,FALSE)="","",VLOOKUP($A204,記③男,10,FALSE))</f>
        <v/>
      </c>
      <c r="M204" s="336" t="str">
        <f>IF($B204="","",IF(VLOOKUP($B204,名簿,7,FALSE)="","",VLOOKUP($B204,名簿,7,FALSE)))</f>
        <v/>
      </c>
      <c r="N204" s="323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36"/>
      <c r="D205" s="19" t="str">
        <f>IF($B204="","",VLOOKUP($B204,名簿,2,FALSE))</f>
        <v/>
      </c>
      <c r="E205" s="336"/>
      <c r="F205" s="336"/>
      <c r="G205" s="344"/>
      <c r="H205" s="343"/>
      <c r="I205" s="344"/>
      <c r="J205" s="343"/>
      <c r="K205" s="344"/>
      <c r="L205" s="343"/>
      <c r="M205" s="336"/>
      <c r="N205" s="323"/>
    </row>
    <row r="206" spans="1:14" ht="13.5" customHeight="1" thickBot="1">
      <c r="A206" s="345">
        <f t="shared" ref="A206" si="71">A204+1</f>
        <v>80</v>
      </c>
      <c r="B206" s="324" t="str">
        <f>IF(VLOOKUP($A206,記③男,2,FALSE)="","",VLOOKUP($A206,記③男,2,FALSE))</f>
        <v/>
      </c>
      <c r="C206" s="324"/>
      <c r="D206" s="20" t="str">
        <f>IF($B206="","",IF(VLOOKUP($B206,名簿,3,FALSE)="","",VLOOKUP($B206,名簿,3,FALSE)))</f>
        <v/>
      </c>
      <c r="E206" s="324" t="str">
        <f>IF($B206="","",IF(VLOOKUP($B206,名簿,4,FALSE)="","",VLOOKUP($B206,名簿,4,FALSE)))</f>
        <v/>
      </c>
      <c r="F206" s="324" t="str">
        <f>IF($B206="","",IF(VLOOKUP($B206,名簿,5,FALSE)="","",VLOOKUP($B206,名簿,5,FALSE)))</f>
        <v/>
      </c>
      <c r="G206" s="359" t="str">
        <f>IF(VLOOKUP($A206,記③男,5,FALSE)="","",VLOOKUP($A206,記③男,5,FALSE))</f>
        <v/>
      </c>
      <c r="H206" s="343" t="str">
        <f>IF(VLOOKUP($A206,記③男,6,FALSE)="","",VLOOKUP($A206,記③男,6,FALSE))</f>
        <v/>
      </c>
      <c r="I206" s="359" t="str">
        <f>IF(VLOOKUP($A206,記③男,7,FALSE)="","",VLOOKUP($A206,記③男,7,FALSE))</f>
        <v/>
      </c>
      <c r="J206" s="343" t="str">
        <f>IF(VLOOKUP($A206,記③男,8,FALSE)="","",VLOOKUP($A206,記③男,8,FALSE))</f>
        <v/>
      </c>
      <c r="K206" s="359" t="str">
        <f>IF(VLOOKUP($A206,記③男,9,FALSE)="","",VLOOKUP($A206,記③男,9,FALSE))</f>
        <v/>
      </c>
      <c r="L206" s="343" t="str">
        <f>IF(VLOOKUP($A206,記③男,10,FALSE)="","",VLOOKUP($A206,記③男,10,FALSE))</f>
        <v/>
      </c>
      <c r="M206" s="324" t="str">
        <f>IF($B206="","",IF(VLOOKUP($B206,名簿,7,FALSE)="","",VLOOKUP($B206,名簿,7,FALSE)))</f>
        <v/>
      </c>
      <c r="N206" s="326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25"/>
      <c r="D207" s="21" t="str">
        <f>IF($B206="","",VLOOKUP($B206,名簿,2,FALSE))</f>
        <v/>
      </c>
      <c r="E207" s="325"/>
      <c r="F207" s="325"/>
      <c r="G207" s="360"/>
      <c r="H207" s="358"/>
      <c r="I207" s="360"/>
      <c r="J207" s="358"/>
      <c r="K207" s="360"/>
      <c r="L207" s="358"/>
      <c r="M207" s="325"/>
      <c r="N207" s="327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IF(SUM(記③入力!$F$4,記③入力!$Q$4)=0,"",SUM(記③入力!$F$4,記③入力!$Q$4))</f>
        <v/>
      </c>
      <c r="I209" s="339" t="str">
        <f>IF(H209="","",H209*名簿!$L$7)</f>
        <v/>
      </c>
      <c r="J209" s="341" t="s">
        <v>14</v>
      </c>
      <c r="K209" s="337" t="str">
        <f>IF(SUM(記③入力!$G$4,記③入力!$R$4)=0,"",SUM(記③入力!$G$4,記③入力!$R$4))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2699" priority="2096" stopIfTrue="1">
      <formula>G9="円盤投"</formula>
    </cfRule>
    <cfRule type="expression" dxfId="2698" priority="2097" stopIfTrue="1">
      <formula>G9="やり投"</formula>
    </cfRule>
    <cfRule type="expression" dxfId="2697" priority="2098" stopIfTrue="1">
      <formula>G9="砲丸投"</formula>
    </cfRule>
    <cfRule type="expression" dxfId="2696" priority="2099" stopIfTrue="1">
      <formula>G9="走幅跳"</formula>
    </cfRule>
    <cfRule type="expression" dxfId="2695" priority="2100" stopIfTrue="1">
      <formula>G9="走高跳"</formula>
    </cfRule>
  </conditionalFormatting>
  <conditionalFormatting sqref="L31">
    <cfRule type="expression" dxfId="2694" priority="1841" stopIfTrue="1">
      <formula>K31="円盤投"</formula>
    </cfRule>
    <cfRule type="expression" dxfId="2693" priority="1842" stopIfTrue="1">
      <formula>K31="やり投"</formula>
    </cfRule>
    <cfRule type="expression" dxfId="2692" priority="1843" stopIfTrue="1">
      <formula>K31="砲丸投"</formula>
    </cfRule>
    <cfRule type="expression" dxfId="2691" priority="1844" stopIfTrue="1">
      <formula>K31="走幅跳"</formula>
    </cfRule>
    <cfRule type="expression" dxfId="2690" priority="1845" stopIfTrue="1">
      <formula>K31="走高跳"</formula>
    </cfRule>
  </conditionalFormatting>
  <conditionalFormatting sqref="J35">
    <cfRule type="expression" dxfId="2689" priority="1931" stopIfTrue="1">
      <formula>I35="円盤投"</formula>
    </cfRule>
    <cfRule type="expression" dxfId="2688" priority="1932" stopIfTrue="1">
      <formula>I35="やり投"</formula>
    </cfRule>
    <cfRule type="expression" dxfId="2687" priority="1933" stopIfTrue="1">
      <formula>I35="砲丸投"</formula>
    </cfRule>
    <cfRule type="expression" dxfId="2686" priority="1934" stopIfTrue="1">
      <formula>I35="走幅跳"</formula>
    </cfRule>
    <cfRule type="expression" dxfId="2685" priority="1935" stopIfTrue="1">
      <formula>I35="走高跳"</formula>
    </cfRule>
  </conditionalFormatting>
  <conditionalFormatting sqref="H37">
    <cfRule type="expression" dxfId="2684" priority="2026" stopIfTrue="1">
      <formula>G37="円盤投"</formula>
    </cfRule>
    <cfRule type="expression" dxfId="2683" priority="2027" stopIfTrue="1">
      <formula>G37="やり投"</formula>
    </cfRule>
    <cfRule type="expression" dxfId="2682" priority="2028" stopIfTrue="1">
      <formula>G37="砲丸投"</formula>
    </cfRule>
    <cfRule type="expression" dxfId="2681" priority="2029" stopIfTrue="1">
      <formula>G37="走幅跳"</formula>
    </cfRule>
    <cfRule type="expression" dxfId="2680" priority="2030" stopIfTrue="1">
      <formula>G37="走高跳"</formula>
    </cfRule>
  </conditionalFormatting>
  <conditionalFormatting sqref="J43">
    <cfRule type="expression" dxfId="2679" priority="1911" stopIfTrue="1">
      <formula>I43="円盤投"</formula>
    </cfRule>
    <cfRule type="expression" dxfId="2678" priority="1912" stopIfTrue="1">
      <formula>I43="やり投"</formula>
    </cfRule>
    <cfRule type="expression" dxfId="2677" priority="1913" stopIfTrue="1">
      <formula>I43="砲丸投"</formula>
    </cfRule>
    <cfRule type="expression" dxfId="2676" priority="1914" stopIfTrue="1">
      <formula>I43="走幅跳"</formula>
    </cfRule>
    <cfRule type="expression" dxfId="2675" priority="1915" stopIfTrue="1">
      <formula>I43="走高跳"</formula>
    </cfRule>
  </conditionalFormatting>
  <conditionalFormatting sqref="J41">
    <cfRule type="expression" dxfId="2674" priority="1916" stopIfTrue="1">
      <formula>I41="円盤投"</formula>
    </cfRule>
    <cfRule type="expression" dxfId="2673" priority="1917" stopIfTrue="1">
      <formula>I41="やり投"</formula>
    </cfRule>
    <cfRule type="expression" dxfId="2672" priority="1918" stopIfTrue="1">
      <formula>I41="砲丸投"</formula>
    </cfRule>
    <cfRule type="expression" dxfId="2671" priority="1919" stopIfTrue="1">
      <formula>I41="走幅跳"</formula>
    </cfRule>
    <cfRule type="expression" dxfId="2670" priority="1920" stopIfTrue="1">
      <formula>I41="走高跳"</formula>
    </cfRule>
  </conditionalFormatting>
  <conditionalFormatting sqref="H43">
    <cfRule type="expression" dxfId="2669" priority="2011" stopIfTrue="1">
      <formula>G43="円盤投"</formula>
    </cfRule>
    <cfRule type="expression" dxfId="2668" priority="2012" stopIfTrue="1">
      <formula>G43="やり投"</formula>
    </cfRule>
    <cfRule type="expression" dxfId="2667" priority="2013" stopIfTrue="1">
      <formula>G43="砲丸投"</formula>
    </cfRule>
    <cfRule type="expression" dxfId="2666" priority="2014" stopIfTrue="1">
      <formula>G43="走幅跳"</formula>
    </cfRule>
    <cfRule type="expression" dxfId="2665" priority="2015" stopIfTrue="1">
      <formula>G43="走高跳"</formula>
    </cfRule>
  </conditionalFormatting>
  <conditionalFormatting sqref="J47">
    <cfRule type="expression" dxfId="2664" priority="1901" stopIfTrue="1">
      <formula>I47="円盤投"</formula>
    </cfRule>
    <cfRule type="expression" dxfId="2663" priority="1902" stopIfTrue="1">
      <formula>I47="やり投"</formula>
    </cfRule>
    <cfRule type="expression" dxfId="2662" priority="1903" stopIfTrue="1">
      <formula>I47="砲丸投"</formula>
    </cfRule>
    <cfRule type="expression" dxfId="2661" priority="1904" stopIfTrue="1">
      <formula>I47="走幅跳"</formula>
    </cfRule>
    <cfRule type="expression" dxfId="2660" priority="1905" stopIfTrue="1">
      <formula>I47="走高跳"</formula>
    </cfRule>
  </conditionalFormatting>
  <conditionalFormatting sqref="J9">
    <cfRule type="expression" dxfId="2659" priority="1996" stopIfTrue="1">
      <formula>I9="円盤投"</formula>
    </cfRule>
    <cfRule type="expression" dxfId="2658" priority="1997" stopIfTrue="1">
      <formula>I9="やり投"</formula>
    </cfRule>
    <cfRule type="expression" dxfId="2657" priority="1998" stopIfTrue="1">
      <formula>I9="砲丸投"</formula>
    </cfRule>
    <cfRule type="expression" dxfId="2656" priority="1999" stopIfTrue="1">
      <formula>I9="走幅跳"</formula>
    </cfRule>
    <cfRule type="expression" dxfId="2655" priority="2000" stopIfTrue="1">
      <formula>I9="走高跳"</formula>
    </cfRule>
  </conditionalFormatting>
  <conditionalFormatting sqref="H11">
    <cfRule type="expression" dxfId="2654" priority="2091" stopIfTrue="1">
      <formula>G11="円盤投"</formula>
    </cfRule>
    <cfRule type="expression" dxfId="2653" priority="2092" stopIfTrue="1">
      <formula>G11="やり投"</formula>
    </cfRule>
    <cfRule type="expression" dxfId="2652" priority="2093" stopIfTrue="1">
      <formula>G11="砲丸投"</formula>
    </cfRule>
    <cfRule type="expression" dxfId="2651" priority="2094" stopIfTrue="1">
      <formula>G11="走幅跳"</formula>
    </cfRule>
    <cfRule type="expression" dxfId="2650" priority="2095" stopIfTrue="1">
      <formula>G11="走高跳"</formula>
    </cfRule>
  </conditionalFormatting>
  <conditionalFormatting sqref="H13">
    <cfRule type="expression" dxfId="2649" priority="2086" stopIfTrue="1">
      <formula>G13="円盤投"</formula>
    </cfRule>
    <cfRule type="expression" dxfId="2648" priority="2087" stopIfTrue="1">
      <formula>G13="やり投"</formula>
    </cfRule>
    <cfRule type="expression" dxfId="2647" priority="2088" stopIfTrue="1">
      <formula>G13="砲丸投"</formula>
    </cfRule>
    <cfRule type="expression" dxfId="2646" priority="2089" stopIfTrue="1">
      <formula>G13="走幅跳"</formula>
    </cfRule>
    <cfRule type="expression" dxfId="2645" priority="2090" stopIfTrue="1">
      <formula>G13="走高跳"</formula>
    </cfRule>
  </conditionalFormatting>
  <conditionalFormatting sqref="H15">
    <cfRule type="expression" dxfId="2644" priority="2081" stopIfTrue="1">
      <formula>G15="円盤投"</formula>
    </cfRule>
    <cfRule type="expression" dxfId="2643" priority="2082" stopIfTrue="1">
      <formula>G15="やり投"</formula>
    </cfRule>
    <cfRule type="expression" dxfId="2642" priority="2083" stopIfTrue="1">
      <formula>G15="砲丸投"</formula>
    </cfRule>
    <cfRule type="expression" dxfId="2641" priority="2084" stopIfTrue="1">
      <formula>G15="走幅跳"</formula>
    </cfRule>
    <cfRule type="expression" dxfId="2640" priority="2085" stopIfTrue="1">
      <formula>G15="走高跳"</formula>
    </cfRule>
  </conditionalFormatting>
  <conditionalFormatting sqref="H17">
    <cfRule type="expression" dxfId="2639" priority="2076" stopIfTrue="1">
      <formula>G17="円盤投"</formula>
    </cfRule>
    <cfRule type="expression" dxfId="2638" priority="2077" stopIfTrue="1">
      <formula>G17="やり投"</formula>
    </cfRule>
    <cfRule type="expression" dxfId="2637" priority="2078" stopIfTrue="1">
      <formula>G17="砲丸投"</formula>
    </cfRule>
    <cfRule type="expression" dxfId="2636" priority="2079" stopIfTrue="1">
      <formula>G17="走幅跳"</formula>
    </cfRule>
    <cfRule type="expression" dxfId="2635" priority="2080" stopIfTrue="1">
      <formula>G17="走高跳"</formula>
    </cfRule>
  </conditionalFormatting>
  <conditionalFormatting sqref="H19">
    <cfRule type="expression" dxfId="2634" priority="2071" stopIfTrue="1">
      <formula>G19="円盤投"</formula>
    </cfRule>
    <cfRule type="expression" dxfId="2633" priority="2072" stopIfTrue="1">
      <formula>G19="やり投"</formula>
    </cfRule>
    <cfRule type="expression" dxfId="2632" priority="2073" stopIfTrue="1">
      <formula>G19="砲丸投"</formula>
    </cfRule>
    <cfRule type="expression" dxfId="2631" priority="2074" stopIfTrue="1">
      <formula>G19="走幅跳"</formula>
    </cfRule>
    <cfRule type="expression" dxfId="2630" priority="2075" stopIfTrue="1">
      <formula>G19="走高跳"</formula>
    </cfRule>
  </conditionalFormatting>
  <conditionalFormatting sqref="H21">
    <cfRule type="expression" dxfId="2629" priority="2066" stopIfTrue="1">
      <formula>G21="円盤投"</formula>
    </cfRule>
    <cfRule type="expression" dxfId="2628" priority="2067" stopIfTrue="1">
      <formula>G21="やり投"</formula>
    </cfRule>
    <cfRule type="expression" dxfId="2627" priority="2068" stopIfTrue="1">
      <formula>G21="砲丸投"</formula>
    </cfRule>
    <cfRule type="expression" dxfId="2626" priority="2069" stopIfTrue="1">
      <formula>G21="走幅跳"</formula>
    </cfRule>
    <cfRule type="expression" dxfId="2625" priority="2070" stopIfTrue="1">
      <formula>G21="走高跳"</formula>
    </cfRule>
  </conditionalFormatting>
  <conditionalFormatting sqref="H23">
    <cfRule type="expression" dxfId="2624" priority="2061" stopIfTrue="1">
      <formula>G23="円盤投"</formula>
    </cfRule>
    <cfRule type="expression" dxfId="2623" priority="2062" stopIfTrue="1">
      <formula>G23="やり投"</formula>
    </cfRule>
    <cfRule type="expression" dxfId="2622" priority="2063" stopIfTrue="1">
      <formula>G23="砲丸投"</formula>
    </cfRule>
    <cfRule type="expression" dxfId="2621" priority="2064" stopIfTrue="1">
      <formula>G23="走幅跳"</formula>
    </cfRule>
    <cfRule type="expression" dxfId="2620" priority="2065" stopIfTrue="1">
      <formula>G23="走高跳"</formula>
    </cfRule>
  </conditionalFormatting>
  <conditionalFormatting sqref="H25">
    <cfRule type="expression" dxfId="2619" priority="2056" stopIfTrue="1">
      <formula>G25="円盤投"</formula>
    </cfRule>
    <cfRule type="expression" dxfId="2618" priority="2057" stopIfTrue="1">
      <formula>G25="やり投"</formula>
    </cfRule>
    <cfRule type="expression" dxfId="2617" priority="2058" stopIfTrue="1">
      <formula>G25="砲丸投"</formula>
    </cfRule>
    <cfRule type="expression" dxfId="2616" priority="2059" stopIfTrue="1">
      <formula>G25="走幅跳"</formula>
    </cfRule>
    <cfRule type="expression" dxfId="2615" priority="2060" stopIfTrue="1">
      <formula>G25="走高跳"</formula>
    </cfRule>
  </conditionalFormatting>
  <conditionalFormatting sqref="H27">
    <cfRule type="expression" dxfId="2614" priority="2051" stopIfTrue="1">
      <formula>G27="円盤投"</formula>
    </cfRule>
    <cfRule type="expression" dxfId="2613" priority="2052" stopIfTrue="1">
      <formula>G27="やり投"</formula>
    </cfRule>
    <cfRule type="expression" dxfId="2612" priority="2053" stopIfTrue="1">
      <formula>G27="砲丸投"</formula>
    </cfRule>
    <cfRule type="expression" dxfId="2611" priority="2054" stopIfTrue="1">
      <formula>G27="走幅跳"</formula>
    </cfRule>
    <cfRule type="expression" dxfId="2610" priority="2055" stopIfTrue="1">
      <formula>G27="走高跳"</formula>
    </cfRule>
  </conditionalFormatting>
  <conditionalFormatting sqref="H29">
    <cfRule type="expression" dxfId="2609" priority="2046" stopIfTrue="1">
      <formula>G29="円盤投"</formula>
    </cfRule>
    <cfRule type="expression" dxfId="2608" priority="2047" stopIfTrue="1">
      <formula>G29="やり投"</formula>
    </cfRule>
    <cfRule type="expression" dxfId="2607" priority="2048" stopIfTrue="1">
      <formula>G29="砲丸投"</formula>
    </cfRule>
    <cfRule type="expression" dxfId="2606" priority="2049" stopIfTrue="1">
      <formula>G29="走幅跳"</formula>
    </cfRule>
    <cfRule type="expression" dxfId="2605" priority="2050" stopIfTrue="1">
      <formula>G29="走高跳"</formula>
    </cfRule>
  </conditionalFormatting>
  <conditionalFormatting sqref="H31">
    <cfRule type="expression" dxfId="2604" priority="2041" stopIfTrue="1">
      <formula>G31="円盤投"</formula>
    </cfRule>
    <cfRule type="expression" dxfId="2603" priority="2042" stopIfTrue="1">
      <formula>G31="やり投"</formula>
    </cfRule>
    <cfRule type="expression" dxfId="2602" priority="2043" stopIfTrue="1">
      <formula>G31="砲丸投"</formula>
    </cfRule>
    <cfRule type="expression" dxfId="2601" priority="2044" stopIfTrue="1">
      <formula>G31="走幅跳"</formula>
    </cfRule>
    <cfRule type="expression" dxfId="2600" priority="2045" stopIfTrue="1">
      <formula>G31="走高跳"</formula>
    </cfRule>
  </conditionalFormatting>
  <conditionalFormatting sqref="H33">
    <cfRule type="expression" dxfId="2599" priority="2036" stopIfTrue="1">
      <formula>G33="円盤投"</formula>
    </cfRule>
    <cfRule type="expression" dxfId="2598" priority="2037" stopIfTrue="1">
      <formula>G33="やり投"</formula>
    </cfRule>
    <cfRule type="expression" dxfId="2597" priority="2038" stopIfTrue="1">
      <formula>G33="砲丸投"</formula>
    </cfRule>
    <cfRule type="expression" dxfId="2596" priority="2039" stopIfTrue="1">
      <formula>G33="走幅跳"</formula>
    </cfRule>
    <cfRule type="expression" dxfId="2595" priority="2040" stopIfTrue="1">
      <formula>G33="走高跳"</formula>
    </cfRule>
  </conditionalFormatting>
  <conditionalFormatting sqref="H35">
    <cfRule type="expression" dxfId="2594" priority="2031" stopIfTrue="1">
      <formula>G35="円盤投"</formula>
    </cfRule>
    <cfRule type="expression" dxfId="2593" priority="2032" stopIfTrue="1">
      <formula>G35="やり投"</formula>
    </cfRule>
    <cfRule type="expression" dxfId="2592" priority="2033" stopIfTrue="1">
      <formula>G35="砲丸投"</formula>
    </cfRule>
    <cfRule type="expression" dxfId="2591" priority="2034" stopIfTrue="1">
      <formula>G35="走幅跳"</formula>
    </cfRule>
    <cfRule type="expression" dxfId="2590" priority="2035" stopIfTrue="1">
      <formula>G35="走高跳"</formula>
    </cfRule>
  </conditionalFormatting>
  <conditionalFormatting sqref="H39">
    <cfRule type="expression" dxfId="2589" priority="2021" stopIfTrue="1">
      <formula>G39="円盤投"</formula>
    </cfRule>
    <cfRule type="expression" dxfId="2588" priority="2022" stopIfTrue="1">
      <formula>G39="やり投"</formula>
    </cfRule>
    <cfRule type="expression" dxfId="2587" priority="2023" stopIfTrue="1">
      <formula>G39="砲丸投"</formula>
    </cfRule>
    <cfRule type="expression" dxfId="2586" priority="2024" stopIfTrue="1">
      <formula>G39="走幅跳"</formula>
    </cfRule>
    <cfRule type="expression" dxfId="2585" priority="2025" stopIfTrue="1">
      <formula>G39="走高跳"</formula>
    </cfRule>
  </conditionalFormatting>
  <conditionalFormatting sqref="H41">
    <cfRule type="expression" dxfId="2584" priority="2016" stopIfTrue="1">
      <formula>G41="円盤投"</formula>
    </cfRule>
    <cfRule type="expression" dxfId="2583" priority="2017" stopIfTrue="1">
      <formula>G41="やり投"</formula>
    </cfRule>
    <cfRule type="expression" dxfId="2582" priority="2018" stopIfTrue="1">
      <formula>G41="砲丸投"</formula>
    </cfRule>
    <cfRule type="expression" dxfId="2581" priority="2019" stopIfTrue="1">
      <formula>G41="走幅跳"</formula>
    </cfRule>
    <cfRule type="expression" dxfId="2580" priority="2020" stopIfTrue="1">
      <formula>G41="走高跳"</formula>
    </cfRule>
  </conditionalFormatting>
  <conditionalFormatting sqref="H45">
    <cfRule type="expression" dxfId="2579" priority="2006" stopIfTrue="1">
      <formula>G45="円盤投"</formula>
    </cfRule>
    <cfRule type="expression" dxfId="2578" priority="2007" stopIfTrue="1">
      <formula>G45="やり投"</formula>
    </cfRule>
    <cfRule type="expression" dxfId="2577" priority="2008" stopIfTrue="1">
      <formula>G45="砲丸投"</formula>
    </cfRule>
    <cfRule type="expression" dxfId="2576" priority="2009" stopIfTrue="1">
      <formula>G45="走幅跳"</formula>
    </cfRule>
    <cfRule type="expression" dxfId="2575" priority="2010" stopIfTrue="1">
      <formula>G45="走高跳"</formula>
    </cfRule>
  </conditionalFormatting>
  <conditionalFormatting sqref="H47">
    <cfRule type="expression" dxfId="2574" priority="2001" stopIfTrue="1">
      <formula>G47="円盤投"</formula>
    </cfRule>
    <cfRule type="expression" dxfId="2573" priority="2002" stopIfTrue="1">
      <formula>G47="やり投"</formula>
    </cfRule>
    <cfRule type="expression" dxfId="2572" priority="2003" stopIfTrue="1">
      <formula>G47="砲丸投"</formula>
    </cfRule>
    <cfRule type="expression" dxfId="2571" priority="2004" stopIfTrue="1">
      <formula>G47="走幅跳"</formula>
    </cfRule>
    <cfRule type="expression" dxfId="2570" priority="2005" stopIfTrue="1">
      <formula>G47="走高跳"</formula>
    </cfRule>
  </conditionalFormatting>
  <conditionalFormatting sqref="J11">
    <cfRule type="expression" dxfId="2569" priority="1991" stopIfTrue="1">
      <formula>I11="円盤投"</formula>
    </cfRule>
    <cfRule type="expression" dxfId="2568" priority="1992" stopIfTrue="1">
      <formula>I11="やり投"</formula>
    </cfRule>
    <cfRule type="expression" dxfId="2567" priority="1993" stopIfTrue="1">
      <formula>I11="砲丸投"</formula>
    </cfRule>
    <cfRule type="expression" dxfId="2566" priority="1994" stopIfTrue="1">
      <formula>I11="走幅跳"</formula>
    </cfRule>
    <cfRule type="expression" dxfId="2565" priority="1995" stopIfTrue="1">
      <formula>I11="走高跳"</formula>
    </cfRule>
  </conditionalFormatting>
  <conditionalFormatting sqref="J13">
    <cfRule type="expression" dxfId="2564" priority="1986" stopIfTrue="1">
      <formula>I13="円盤投"</formula>
    </cfRule>
    <cfRule type="expression" dxfId="2563" priority="1987" stopIfTrue="1">
      <formula>I13="やり投"</formula>
    </cfRule>
    <cfRule type="expression" dxfId="2562" priority="1988" stopIfTrue="1">
      <formula>I13="砲丸投"</formula>
    </cfRule>
    <cfRule type="expression" dxfId="2561" priority="1989" stopIfTrue="1">
      <formula>I13="走幅跳"</formula>
    </cfRule>
    <cfRule type="expression" dxfId="2560" priority="1990" stopIfTrue="1">
      <formula>I13="走高跳"</formula>
    </cfRule>
  </conditionalFormatting>
  <conditionalFormatting sqref="J15">
    <cfRule type="expression" dxfId="2559" priority="1981" stopIfTrue="1">
      <formula>I15="円盤投"</formula>
    </cfRule>
    <cfRule type="expression" dxfId="2558" priority="1982" stopIfTrue="1">
      <formula>I15="やり投"</formula>
    </cfRule>
    <cfRule type="expression" dxfId="2557" priority="1983" stopIfTrue="1">
      <formula>I15="砲丸投"</formula>
    </cfRule>
    <cfRule type="expression" dxfId="2556" priority="1984" stopIfTrue="1">
      <formula>I15="走幅跳"</formula>
    </cfRule>
    <cfRule type="expression" dxfId="2555" priority="1985" stopIfTrue="1">
      <formula>I15="走高跳"</formula>
    </cfRule>
  </conditionalFormatting>
  <conditionalFormatting sqref="J17">
    <cfRule type="expression" dxfId="2554" priority="1976" stopIfTrue="1">
      <formula>I17="円盤投"</formula>
    </cfRule>
    <cfRule type="expression" dxfId="2553" priority="1977" stopIfTrue="1">
      <formula>I17="やり投"</formula>
    </cfRule>
    <cfRule type="expression" dxfId="2552" priority="1978" stopIfTrue="1">
      <formula>I17="砲丸投"</formula>
    </cfRule>
    <cfRule type="expression" dxfId="2551" priority="1979" stopIfTrue="1">
      <formula>I17="走幅跳"</formula>
    </cfRule>
    <cfRule type="expression" dxfId="2550" priority="1980" stopIfTrue="1">
      <formula>I17="走高跳"</formula>
    </cfRule>
  </conditionalFormatting>
  <conditionalFormatting sqref="J19">
    <cfRule type="expression" dxfId="2549" priority="1971" stopIfTrue="1">
      <formula>I19="円盤投"</formula>
    </cfRule>
    <cfRule type="expression" dxfId="2548" priority="1972" stopIfTrue="1">
      <formula>I19="やり投"</formula>
    </cfRule>
    <cfRule type="expression" dxfId="2547" priority="1973" stopIfTrue="1">
      <formula>I19="砲丸投"</formula>
    </cfRule>
    <cfRule type="expression" dxfId="2546" priority="1974" stopIfTrue="1">
      <formula>I19="走幅跳"</formula>
    </cfRule>
    <cfRule type="expression" dxfId="2545" priority="1975" stopIfTrue="1">
      <formula>I19="走高跳"</formula>
    </cfRule>
  </conditionalFormatting>
  <conditionalFormatting sqref="J21">
    <cfRule type="expression" dxfId="2544" priority="1966" stopIfTrue="1">
      <formula>I21="円盤投"</formula>
    </cfRule>
    <cfRule type="expression" dxfId="2543" priority="1967" stopIfTrue="1">
      <formula>I21="やり投"</formula>
    </cfRule>
    <cfRule type="expression" dxfId="2542" priority="1968" stopIfTrue="1">
      <formula>I21="砲丸投"</formula>
    </cfRule>
    <cfRule type="expression" dxfId="2541" priority="1969" stopIfTrue="1">
      <formula>I21="走幅跳"</formula>
    </cfRule>
    <cfRule type="expression" dxfId="2540" priority="1970" stopIfTrue="1">
      <formula>I21="走高跳"</formula>
    </cfRule>
  </conditionalFormatting>
  <conditionalFormatting sqref="J23">
    <cfRule type="expression" dxfId="2539" priority="1961" stopIfTrue="1">
      <formula>I23="円盤投"</formula>
    </cfRule>
    <cfRule type="expression" dxfId="2538" priority="1962" stopIfTrue="1">
      <formula>I23="やり投"</formula>
    </cfRule>
    <cfRule type="expression" dxfId="2537" priority="1963" stopIfTrue="1">
      <formula>I23="砲丸投"</formula>
    </cfRule>
    <cfRule type="expression" dxfId="2536" priority="1964" stopIfTrue="1">
      <formula>I23="走幅跳"</formula>
    </cfRule>
    <cfRule type="expression" dxfId="2535" priority="1965" stopIfTrue="1">
      <formula>I23="走高跳"</formula>
    </cfRule>
  </conditionalFormatting>
  <conditionalFormatting sqref="J25">
    <cfRule type="expression" dxfId="2534" priority="1956" stopIfTrue="1">
      <formula>I25="円盤投"</formula>
    </cfRule>
    <cfRule type="expression" dxfId="2533" priority="1957" stopIfTrue="1">
      <formula>I25="やり投"</formula>
    </cfRule>
    <cfRule type="expression" dxfId="2532" priority="1958" stopIfTrue="1">
      <formula>I25="砲丸投"</formula>
    </cfRule>
    <cfRule type="expression" dxfId="2531" priority="1959" stopIfTrue="1">
      <formula>I25="走幅跳"</formula>
    </cfRule>
    <cfRule type="expression" dxfId="2530" priority="1960" stopIfTrue="1">
      <formula>I25="走高跳"</formula>
    </cfRule>
  </conditionalFormatting>
  <conditionalFormatting sqref="J27">
    <cfRule type="expression" dxfId="2529" priority="1951" stopIfTrue="1">
      <formula>I27="円盤投"</formula>
    </cfRule>
    <cfRule type="expression" dxfId="2528" priority="1952" stopIfTrue="1">
      <formula>I27="やり投"</formula>
    </cfRule>
    <cfRule type="expression" dxfId="2527" priority="1953" stopIfTrue="1">
      <formula>I27="砲丸投"</formula>
    </cfRule>
    <cfRule type="expression" dxfId="2526" priority="1954" stopIfTrue="1">
      <formula>I27="走幅跳"</formula>
    </cfRule>
    <cfRule type="expression" dxfId="2525" priority="1955" stopIfTrue="1">
      <formula>I27="走高跳"</formula>
    </cfRule>
  </conditionalFormatting>
  <conditionalFormatting sqref="J29">
    <cfRule type="expression" dxfId="2524" priority="1946" stopIfTrue="1">
      <formula>I29="円盤投"</formula>
    </cfRule>
    <cfRule type="expression" dxfId="2523" priority="1947" stopIfTrue="1">
      <formula>I29="やり投"</formula>
    </cfRule>
    <cfRule type="expression" dxfId="2522" priority="1948" stopIfTrue="1">
      <formula>I29="砲丸投"</formula>
    </cfRule>
    <cfRule type="expression" dxfId="2521" priority="1949" stopIfTrue="1">
      <formula>I29="走幅跳"</formula>
    </cfRule>
    <cfRule type="expression" dxfId="2520" priority="1950" stopIfTrue="1">
      <formula>I29="走高跳"</formula>
    </cfRule>
  </conditionalFormatting>
  <conditionalFormatting sqref="J31">
    <cfRule type="expression" dxfId="2519" priority="1941" stopIfTrue="1">
      <formula>I31="円盤投"</formula>
    </cfRule>
    <cfRule type="expression" dxfId="2518" priority="1942" stopIfTrue="1">
      <formula>I31="やり投"</formula>
    </cfRule>
    <cfRule type="expression" dxfId="2517" priority="1943" stopIfTrue="1">
      <formula>I31="砲丸投"</formula>
    </cfRule>
    <cfRule type="expression" dxfId="2516" priority="1944" stopIfTrue="1">
      <formula>I31="走幅跳"</formula>
    </cfRule>
    <cfRule type="expression" dxfId="2515" priority="1945" stopIfTrue="1">
      <formula>I31="走高跳"</formula>
    </cfRule>
  </conditionalFormatting>
  <conditionalFormatting sqref="J33">
    <cfRule type="expression" dxfId="2514" priority="1936" stopIfTrue="1">
      <formula>I33="円盤投"</formula>
    </cfRule>
    <cfRule type="expression" dxfId="2513" priority="1937" stopIfTrue="1">
      <formula>I33="やり投"</formula>
    </cfRule>
    <cfRule type="expression" dxfId="2512" priority="1938" stopIfTrue="1">
      <formula>I33="砲丸投"</formula>
    </cfRule>
    <cfRule type="expression" dxfId="2511" priority="1939" stopIfTrue="1">
      <formula>I33="走幅跳"</formula>
    </cfRule>
    <cfRule type="expression" dxfId="2510" priority="1940" stopIfTrue="1">
      <formula>I33="走高跳"</formula>
    </cfRule>
  </conditionalFormatting>
  <conditionalFormatting sqref="J37">
    <cfRule type="expression" dxfId="2509" priority="1926" stopIfTrue="1">
      <formula>I37="円盤投"</formula>
    </cfRule>
    <cfRule type="expression" dxfId="2508" priority="1927" stopIfTrue="1">
      <formula>I37="やり投"</formula>
    </cfRule>
    <cfRule type="expression" dxfId="2507" priority="1928" stopIfTrue="1">
      <formula>I37="砲丸投"</formula>
    </cfRule>
    <cfRule type="expression" dxfId="2506" priority="1929" stopIfTrue="1">
      <formula>I37="走幅跳"</formula>
    </cfRule>
    <cfRule type="expression" dxfId="2505" priority="1930" stopIfTrue="1">
      <formula>I37="走高跳"</formula>
    </cfRule>
  </conditionalFormatting>
  <conditionalFormatting sqref="J39">
    <cfRule type="expression" dxfId="2504" priority="1921" stopIfTrue="1">
      <formula>I39="円盤投"</formula>
    </cfRule>
    <cfRule type="expression" dxfId="2503" priority="1922" stopIfTrue="1">
      <formula>I39="やり投"</formula>
    </cfRule>
    <cfRule type="expression" dxfId="2502" priority="1923" stopIfTrue="1">
      <formula>I39="砲丸投"</formula>
    </cfRule>
    <cfRule type="expression" dxfId="2501" priority="1924" stopIfTrue="1">
      <formula>I39="走幅跳"</formula>
    </cfRule>
    <cfRule type="expression" dxfId="2500" priority="1925" stopIfTrue="1">
      <formula>I39="走高跳"</formula>
    </cfRule>
  </conditionalFormatting>
  <conditionalFormatting sqref="J45">
    <cfRule type="expression" dxfId="2499" priority="1906" stopIfTrue="1">
      <formula>I45="円盤投"</formula>
    </cfRule>
    <cfRule type="expression" dxfId="2498" priority="1907" stopIfTrue="1">
      <formula>I45="やり投"</formula>
    </cfRule>
    <cfRule type="expression" dxfId="2497" priority="1908" stopIfTrue="1">
      <formula>I45="砲丸投"</formula>
    </cfRule>
    <cfRule type="expression" dxfId="2496" priority="1909" stopIfTrue="1">
      <formula>I45="走幅跳"</formula>
    </cfRule>
    <cfRule type="expression" dxfId="2495" priority="1910" stopIfTrue="1">
      <formula>I45="走高跳"</formula>
    </cfRule>
  </conditionalFormatting>
  <conditionalFormatting sqref="L9">
    <cfRule type="expression" dxfId="2494" priority="1896" stopIfTrue="1">
      <formula>K9="円盤投"</formula>
    </cfRule>
    <cfRule type="expression" dxfId="2493" priority="1897" stopIfTrue="1">
      <formula>K9="やり投"</formula>
    </cfRule>
    <cfRule type="expression" dxfId="2492" priority="1898" stopIfTrue="1">
      <formula>K9="砲丸投"</formula>
    </cfRule>
    <cfRule type="expression" dxfId="2491" priority="1899" stopIfTrue="1">
      <formula>K9="走幅跳"</formula>
    </cfRule>
    <cfRule type="expression" dxfId="2490" priority="1900" stopIfTrue="1">
      <formula>K9="走高跳"</formula>
    </cfRule>
  </conditionalFormatting>
  <conditionalFormatting sqref="L11">
    <cfRule type="expression" dxfId="2489" priority="1891" stopIfTrue="1">
      <formula>K11="円盤投"</formula>
    </cfRule>
    <cfRule type="expression" dxfId="2488" priority="1892" stopIfTrue="1">
      <formula>K11="やり投"</formula>
    </cfRule>
    <cfRule type="expression" dxfId="2487" priority="1893" stopIfTrue="1">
      <formula>K11="砲丸投"</formula>
    </cfRule>
    <cfRule type="expression" dxfId="2486" priority="1894" stopIfTrue="1">
      <formula>K11="走幅跳"</formula>
    </cfRule>
    <cfRule type="expression" dxfId="2485" priority="1895" stopIfTrue="1">
      <formula>K11="走高跳"</formula>
    </cfRule>
  </conditionalFormatting>
  <conditionalFormatting sqref="L13">
    <cfRule type="expression" dxfId="2484" priority="1886" stopIfTrue="1">
      <formula>K13="円盤投"</formula>
    </cfRule>
    <cfRule type="expression" dxfId="2483" priority="1887" stopIfTrue="1">
      <formula>K13="やり投"</formula>
    </cfRule>
    <cfRule type="expression" dxfId="2482" priority="1888" stopIfTrue="1">
      <formula>K13="砲丸投"</formula>
    </cfRule>
    <cfRule type="expression" dxfId="2481" priority="1889" stopIfTrue="1">
      <formula>K13="走幅跳"</formula>
    </cfRule>
    <cfRule type="expression" dxfId="2480" priority="1890" stopIfTrue="1">
      <formula>K13="走高跳"</formula>
    </cfRule>
  </conditionalFormatting>
  <conditionalFormatting sqref="L15">
    <cfRule type="expression" dxfId="2479" priority="1881" stopIfTrue="1">
      <formula>K15="円盤投"</formula>
    </cfRule>
    <cfRule type="expression" dxfId="2478" priority="1882" stopIfTrue="1">
      <formula>K15="やり投"</formula>
    </cfRule>
    <cfRule type="expression" dxfId="2477" priority="1883" stopIfTrue="1">
      <formula>K15="砲丸投"</formula>
    </cfRule>
    <cfRule type="expression" dxfId="2476" priority="1884" stopIfTrue="1">
      <formula>K15="走幅跳"</formula>
    </cfRule>
    <cfRule type="expression" dxfId="2475" priority="1885" stopIfTrue="1">
      <formula>K15="走高跳"</formula>
    </cfRule>
  </conditionalFormatting>
  <conditionalFormatting sqref="L17">
    <cfRule type="expression" dxfId="2474" priority="1876" stopIfTrue="1">
      <formula>K17="円盤投"</formula>
    </cfRule>
    <cfRule type="expression" dxfId="2473" priority="1877" stopIfTrue="1">
      <formula>K17="やり投"</formula>
    </cfRule>
    <cfRule type="expression" dxfId="2472" priority="1878" stopIfTrue="1">
      <formula>K17="砲丸投"</formula>
    </cfRule>
    <cfRule type="expression" dxfId="2471" priority="1879" stopIfTrue="1">
      <formula>K17="走幅跳"</formula>
    </cfRule>
    <cfRule type="expression" dxfId="2470" priority="1880" stopIfTrue="1">
      <formula>K17="走高跳"</formula>
    </cfRule>
  </conditionalFormatting>
  <conditionalFormatting sqref="L19">
    <cfRule type="expression" dxfId="2469" priority="1871" stopIfTrue="1">
      <formula>K19="円盤投"</formula>
    </cfRule>
    <cfRule type="expression" dxfId="2468" priority="1872" stopIfTrue="1">
      <formula>K19="やり投"</formula>
    </cfRule>
    <cfRule type="expression" dxfId="2467" priority="1873" stopIfTrue="1">
      <formula>K19="砲丸投"</formula>
    </cfRule>
    <cfRule type="expression" dxfId="2466" priority="1874" stopIfTrue="1">
      <formula>K19="走幅跳"</formula>
    </cfRule>
    <cfRule type="expression" dxfId="2465" priority="1875" stopIfTrue="1">
      <formula>K19="走高跳"</formula>
    </cfRule>
  </conditionalFormatting>
  <conditionalFormatting sqref="L21">
    <cfRule type="expression" dxfId="2464" priority="1866" stopIfTrue="1">
      <formula>K21="円盤投"</formula>
    </cfRule>
    <cfRule type="expression" dxfId="2463" priority="1867" stopIfTrue="1">
      <formula>K21="やり投"</formula>
    </cfRule>
    <cfRule type="expression" dxfId="2462" priority="1868" stopIfTrue="1">
      <formula>K21="砲丸投"</formula>
    </cfRule>
    <cfRule type="expression" dxfId="2461" priority="1869" stopIfTrue="1">
      <formula>K21="走幅跳"</formula>
    </cfRule>
    <cfRule type="expression" dxfId="2460" priority="1870" stopIfTrue="1">
      <formula>K21="走高跳"</formula>
    </cfRule>
  </conditionalFormatting>
  <conditionalFormatting sqref="L23">
    <cfRule type="expression" dxfId="2459" priority="1861" stopIfTrue="1">
      <formula>K23="円盤投"</formula>
    </cfRule>
    <cfRule type="expression" dxfId="2458" priority="1862" stopIfTrue="1">
      <formula>K23="やり投"</formula>
    </cfRule>
    <cfRule type="expression" dxfId="2457" priority="1863" stopIfTrue="1">
      <formula>K23="砲丸投"</formula>
    </cfRule>
    <cfRule type="expression" dxfId="2456" priority="1864" stopIfTrue="1">
      <formula>K23="走幅跳"</formula>
    </cfRule>
    <cfRule type="expression" dxfId="2455" priority="1865" stopIfTrue="1">
      <formula>K23="走高跳"</formula>
    </cfRule>
  </conditionalFormatting>
  <conditionalFormatting sqref="L25">
    <cfRule type="expression" dxfId="2454" priority="1856" stopIfTrue="1">
      <formula>K25="円盤投"</formula>
    </cfRule>
    <cfRule type="expression" dxfId="2453" priority="1857" stopIfTrue="1">
      <formula>K25="やり投"</formula>
    </cfRule>
    <cfRule type="expression" dxfId="2452" priority="1858" stopIfTrue="1">
      <formula>K25="砲丸投"</formula>
    </cfRule>
    <cfRule type="expression" dxfId="2451" priority="1859" stopIfTrue="1">
      <formula>K25="走幅跳"</formula>
    </cfRule>
    <cfRule type="expression" dxfId="2450" priority="1860" stopIfTrue="1">
      <formula>K25="走高跳"</formula>
    </cfRule>
  </conditionalFormatting>
  <conditionalFormatting sqref="L27">
    <cfRule type="expression" dxfId="2449" priority="1851" stopIfTrue="1">
      <formula>K27="円盤投"</formula>
    </cfRule>
    <cfRule type="expression" dxfId="2448" priority="1852" stopIfTrue="1">
      <formula>K27="やり投"</formula>
    </cfRule>
    <cfRule type="expression" dxfId="2447" priority="1853" stopIfTrue="1">
      <formula>K27="砲丸投"</formula>
    </cfRule>
    <cfRule type="expression" dxfId="2446" priority="1854" stopIfTrue="1">
      <formula>K27="走幅跳"</formula>
    </cfRule>
    <cfRule type="expression" dxfId="2445" priority="1855" stopIfTrue="1">
      <formula>K27="走高跳"</formula>
    </cfRule>
  </conditionalFormatting>
  <conditionalFormatting sqref="L29">
    <cfRule type="expression" dxfId="2444" priority="1846" stopIfTrue="1">
      <formula>K29="円盤投"</formula>
    </cfRule>
    <cfRule type="expression" dxfId="2443" priority="1847" stopIfTrue="1">
      <formula>K29="やり投"</formula>
    </cfRule>
    <cfRule type="expression" dxfId="2442" priority="1848" stopIfTrue="1">
      <formula>K29="砲丸投"</formula>
    </cfRule>
    <cfRule type="expression" dxfId="2441" priority="1849" stopIfTrue="1">
      <formula>K29="走幅跳"</formula>
    </cfRule>
    <cfRule type="expression" dxfId="2440" priority="1850" stopIfTrue="1">
      <formula>K29="走高跳"</formula>
    </cfRule>
  </conditionalFormatting>
  <conditionalFormatting sqref="L33">
    <cfRule type="expression" dxfId="2439" priority="1836" stopIfTrue="1">
      <formula>K33="円盤投"</formula>
    </cfRule>
    <cfRule type="expression" dxfId="2438" priority="1837" stopIfTrue="1">
      <formula>K33="やり投"</formula>
    </cfRule>
    <cfRule type="expression" dxfId="2437" priority="1838" stopIfTrue="1">
      <formula>K33="砲丸投"</formula>
    </cfRule>
    <cfRule type="expression" dxfId="2436" priority="1839" stopIfTrue="1">
      <formula>K33="走幅跳"</formula>
    </cfRule>
    <cfRule type="expression" dxfId="2435" priority="1840" stopIfTrue="1">
      <formula>K33="走高跳"</formula>
    </cfRule>
  </conditionalFormatting>
  <conditionalFormatting sqref="L35">
    <cfRule type="expression" dxfId="2434" priority="1831" stopIfTrue="1">
      <formula>K35="円盤投"</formula>
    </cfRule>
    <cfRule type="expression" dxfId="2433" priority="1832" stopIfTrue="1">
      <formula>K35="やり投"</formula>
    </cfRule>
    <cfRule type="expression" dxfId="2432" priority="1833" stopIfTrue="1">
      <formula>K35="砲丸投"</formula>
    </cfRule>
    <cfRule type="expression" dxfId="2431" priority="1834" stopIfTrue="1">
      <formula>K35="走幅跳"</formula>
    </cfRule>
    <cfRule type="expression" dxfId="2430" priority="1835" stopIfTrue="1">
      <formula>K35="走高跳"</formula>
    </cfRule>
  </conditionalFormatting>
  <conditionalFormatting sqref="L37">
    <cfRule type="expression" dxfId="2429" priority="1826" stopIfTrue="1">
      <formula>K37="円盤投"</formula>
    </cfRule>
    <cfRule type="expression" dxfId="2428" priority="1827" stopIfTrue="1">
      <formula>K37="やり投"</formula>
    </cfRule>
    <cfRule type="expression" dxfId="2427" priority="1828" stopIfTrue="1">
      <formula>K37="砲丸投"</formula>
    </cfRule>
    <cfRule type="expression" dxfId="2426" priority="1829" stopIfTrue="1">
      <formula>K37="走幅跳"</formula>
    </cfRule>
    <cfRule type="expression" dxfId="2425" priority="1830" stopIfTrue="1">
      <formula>K37="走高跳"</formula>
    </cfRule>
  </conditionalFormatting>
  <conditionalFormatting sqref="L39">
    <cfRule type="expression" dxfId="2424" priority="1821" stopIfTrue="1">
      <formula>K39="円盤投"</formula>
    </cfRule>
    <cfRule type="expression" dxfId="2423" priority="1822" stopIfTrue="1">
      <formula>K39="やり投"</formula>
    </cfRule>
    <cfRule type="expression" dxfId="2422" priority="1823" stopIfTrue="1">
      <formula>K39="砲丸投"</formula>
    </cfRule>
    <cfRule type="expression" dxfId="2421" priority="1824" stopIfTrue="1">
      <formula>K39="走幅跳"</formula>
    </cfRule>
    <cfRule type="expression" dxfId="2420" priority="1825" stopIfTrue="1">
      <formula>K39="走高跳"</formula>
    </cfRule>
  </conditionalFormatting>
  <conditionalFormatting sqref="L41">
    <cfRule type="expression" dxfId="2419" priority="1816" stopIfTrue="1">
      <formula>K41="円盤投"</formula>
    </cfRule>
    <cfRule type="expression" dxfId="2418" priority="1817" stopIfTrue="1">
      <formula>K41="やり投"</formula>
    </cfRule>
    <cfRule type="expression" dxfId="2417" priority="1818" stopIfTrue="1">
      <formula>K41="砲丸投"</formula>
    </cfRule>
    <cfRule type="expression" dxfId="2416" priority="1819" stopIfTrue="1">
      <formula>K41="走幅跳"</formula>
    </cfRule>
    <cfRule type="expression" dxfId="2415" priority="1820" stopIfTrue="1">
      <formula>K41="走高跳"</formula>
    </cfRule>
  </conditionalFormatting>
  <conditionalFormatting sqref="L43">
    <cfRule type="expression" dxfId="2414" priority="1811" stopIfTrue="1">
      <formula>K43="円盤投"</formula>
    </cfRule>
    <cfRule type="expression" dxfId="2413" priority="1812" stopIfTrue="1">
      <formula>K43="やり投"</formula>
    </cfRule>
    <cfRule type="expression" dxfId="2412" priority="1813" stopIfTrue="1">
      <formula>K43="砲丸投"</formula>
    </cfRule>
    <cfRule type="expression" dxfId="2411" priority="1814" stopIfTrue="1">
      <formula>K43="走幅跳"</formula>
    </cfRule>
    <cfRule type="expression" dxfId="2410" priority="1815" stopIfTrue="1">
      <formula>K43="走高跳"</formula>
    </cfRule>
  </conditionalFormatting>
  <conditionalFormatting sqref="L45">
    <cfRule type="expression" dxfId="2409" priority="1806" stopIfTrue="1">
      <formula>K45="円盤投"</formula>
    </cfRule>
    <cfRule type="expression" dxfId="2408" priority="1807" stopIfTrue="1">
      <formula>K45="やり投"</formula>
    </cfRule>
    <cfRule type="expression" dxfId="2407" priority="1808" stopIfTrue="1">
      <formula>K45="砲丸投"</formula>
    </cfRule>
    <cfRule type="expression" dxfId="2406" priority="1809" stopIfTrue="1">
      <formula>K45="走幅跳"</formula>
    </cfRule>
    <cfRule type="expression" dxfId="2405" priority="1810" stopIfTrue="1">
      <formula>K45="走高跳"</formula>
    </cfRule>
  </conditionalFormatting>
  <conditionalFormatting sqref="L47">
    <cfRule type="expression" dxfId="2404" priority="1801" stopIfTrue="1">
      <formula>K47="円盤投"</formula>
    </cfRule>
    <cfRule type="expression" dxfId="2403" priority="1802" stopIfTrue="1">
      <formula>K47="やり投"</formula>
    </cfRule>
    <cfRule type="expression" dxfId="2402" priority="1803" stopIfTrue="1">
      <formula>K47="砲丸投"</formula>
    </cfRule>
    <cfRule type="expression" dxfId="2401" priority="1804" stopIfTrue="1">
      <formula>K47="走幅跳"</formula>
    </cfRule>
    <cfRule type="expression" dxfId="2400" priority="18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7C8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記③入力!$A$1</f>
        <v>第３回　厚木市陸上競技記録会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IF(VLOOKUP($A9,記③女,2,FALSE)="","",VLOOKUP($A9,記③女,2,FALSE))</f>
        <v/>
      </c>
      <c r="C9" s="374"/>
      <c r="D9" s="23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IF(VLOOKUP($A9,記③女,5,FALSE)="","",VLOOKUP($A9,記③女,5,FALSE))</f>
        <v/>
      </c>
      <c r="H9" s="372" t="str">
        <f>IF(VLOOKUP($A9,記③女,6,FALSE)="","",VLOOKUP($A9,記③女,6,FALSE))</f>
        <v/>
      </c>
      <c r="I9" s="370" t="str">
        <f>IF(VLOOKUP($A9,記③女,7,FALSE)="","",VLOOKUP($A9,記③女,7,FALSE))</f>
        <v/>
      </c>
      <c r="J9" s="372" t="str">
        <f>IF(VLOOKUP($A9,記③女,8,FALSE)="","",VLOOKUP($A9,記③女,8,FALSE))</f>
        <v/>
      </c>
      <c r="K9" s="370" t="str">
        <f>IF(VLOOKUP($A9,記③女,9,FALSE)="","",VLOOKUP($A9,記③女,9,FALSE))</f>
        <v/>
      </c>
      <c r="L9" s="372" t="str">
        <f>IF(VLOOKUP($A9,記③女,10,FALSE)="","",VLOOKUP($A9,記③女,10,FALSE))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>
      <c r="A10" s="365"/>
      <c r="B10" s="336"/>
      <c r="C10" s="375"/>
      <c r="D10" s="24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>
      <c r="A11" s="345">
        <f>A9+1</f>
        <v>2</v>
      </c>
      <c r="B11" s="336" t="str">
        <f>IF(VLOOKUP($A11,記③女,2,FALSE)="","",VLOOKUP($A11,記③女,2,FALSE))</f>
        <v/>
      </c>
      <c r="C11" s="375"/>
      <c r="D11" s="25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IF(VLOOKUP($A11,記③女,5,FALSE)="","",VLOOKUP($A11,記③女,5,FALSE))</f>
        <v/>
      </c>
      <c r="H11" s="373" t="str">
        <f>IF(VLOOKUP($A11,記③女,6,FALSE)="","",VLOOKUP($A11,記③女,6,FALSE))</f>
        <v/>
      </c>
      <c r="I11" s="371" t="str">
        <f>IF(VLOOKUP($A11,記③女,7,FALSE)="","",VLOOKUP($A11,記③女,7,FALSE))</f>
        <v/>
      </c>
      <c r="J11" s="373" t="str">
        <f>IF(VLOOKUP($A11,記③女,8,FALSE)="","",VLOOKUP($A11,記③女,8,FALSE))</f>
        <v/>
      </c>
      <c r="K11" s="371" t="str">
        <f>IF(VLOOKUP($A11,記③女,9,FALSE)="","",VLOOKUP($A11,記③女,9,FALSE))</f>
        <v/>
      </c>
      <c r="L11" s="373" t="str">
        <f>IF(VLOOKUP($A11,記③女,10,FALSE)="","",VLOOKUP($A11,記③女,10,FALSE))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>
      <c r="A12" s="345"/>
      <c r="B12" s="336"/>
      <c r="C12" s="375"/>
      <c r="D12" s="24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>
      <c r="A13" s="345">
        <f t="shared" ref="A13" si="0">A11+1</f>
        <v>3</v>
      </c>
      <c r="B13" s="336" t="str">
        <f>IF(VLOOKUP($A13,記③女,2,FALSE)="","",VLOOKUP($A13,記③女,2,FALSE))</f>
        <v/>
      </c>
      <c r="C13" s="375"/>
      <c r="D13" s="25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IF(VLOOKUP($A13,記③女,5,FALSE)="","",VLOOKUP($A13,記③女,5,FALSE))</f>
        <v/>
      </c>
      <c r="H13" s="373" t="str">
        <f>IF(VLOOKUP($A13,記③女,6,FALSE)="","",VLOOKUP($A13,記③女,6,FALSE))</f>
        <v/>
      </c>
      <c r="I13" s="371" t="str">
        <f>IF(VLOOKUP($A13,記③女,7,FALSE)="","",VLOOKUP($A13,記③女,7,FALSE))</f>
        <v/>
      </c>
      <c r="J13" s="373" t="str">
        <f>IF(VLOOKUP($A13,記③女,8,FALSE)="","",VLOOKUP($A13,記③女,8,FALSE))</f>
        <v/>
      </c>
      <c r="K13" s="371" t="str">
        <f>IF(VLOOKUP($A13,記③女,9,FALSE)="","",VLOOKUP($A13,記③女,9,FALSE))</f>
        <v/>
      </c>
      <c r="L13" s="373" t="str">
        <f>IF(VLOOKUP($A13,記③女,10,FALSE)="","",VLOOKUP($A13,記③女,10,FALSE))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>
      <c r="A14" s="345"/>
      <c r="B14" s="336"/>
      <c r="C14" s="375"/>
      <c r="D14" s="24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>
      <c r="A15" s="345">
        <f t="shared" ref="A15" si="1">A13+1</f>
        <v>4</v>
      </c>
      <c r="B15" s="336" t="str">
        <f>IF(VLOOKUP($A15,記③女,2,FALSE)="","",VLOOKUP($A15,記③女,2,FALSE))</f>
        <v/>
      </c>
      <c r="C15" s="375"/>
      <c r="D15" s="25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IF(VLOOKUP($A15,記③女,5,FALSE)="","",VLOOKUP($A15,記③女,5,FALSE))</f>
        <v/>
      </c>
      <c r="H15" s="373" t="str">
        <f>IF(VLOOKUP($A15,記③女,6,FALSE)="","",VLOOKUP($A15,記③女,6,FALSE))</f>
        <v/>
      </c>
      <c r="I15" s="371" t="str">
        <f>IF(VLOOKUP($A15,記③女,7,FALSE)="","",VLOOKUP($A15,記③女,7,FALSE))</f>
        <v/>
      </c>
      <c r="J15" s="373" t="str">
        <f>IF(VLOOKUP($A15,記③女,8,FALSE)="","",VLOOKUP($A15,記③女,8,FALSE))</f>
        <v/>
      </c>
      <c r="K15" s="371" t="str">
        <f>IF(VLOOKUP($A15,記③女,9,FALSE)="","",VLOOKUP($A15,記③女,9,FALSE))</f>
        <v/>
      </c>
      <c r="L15" s="373" t="str">
        <f>IF(VLOOKUP($A15,記③女,10,FALSE)="","",VLOOKUP($A15,記③女,10,FALSE))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>
      <c r="A16" s="345"/>
      <c r="B16" s="336"/>
      <c r="C16" s="375"/>
      <c r="D16" s="24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>
      <c r="A17" s="345">
        <f t="shared" ref="A17" si="2">A15+1</f>
        <v>5</v>
      </c>
      <c r="B17" s="336" t="str">
        <f>IF(VLOOKUP($A17,記③女,2,FALSE)="","",VLOOKUP($A17,記③女,2,FALSE))</f>
        <v/>
      </c>
      <c r="C17" s="375"/>
      <c r="D17" s="25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IF(VLOOKUP($A17,記③女,5,FALSE)="","",VLOOKUP($A17,記③女,5,FALSE))</f>
        <v/>
      </c>
      <c r="H17" s="373" t="str">
        <f>IF(VLOOKUP($A17,記③女,6,FALSE)="","",VLOOKUP($A17,記③女,6,FALSE))</f>
        <v/>
      </c>
      <c r="I17" s="371" t="str">
        <f>IF(VLOOKUP($A17,記③女,7,FALSE)="","",VLOOKUP($A17,記③女,7,FALSE))</f>
        <v/>
      </c>
      <c r="J17" s="373" t="str">
        <f>IF(VLOOKUP($A17,記③女,8,FALSE)="","",VLOOKUP($A17,記③女,8,FALSE))</f>
        <v/>
      </c>
      <c r="K17" s="371" t="str">
        <f>IF(VLOOKUP($A17,記③女,9,FALSE)="","",VLOOKUP($A17,記③女,9,FALSE))</f>
        <v/>
      </c>
      <c r="L17" s="373" t="str">
        <f>IF(VLOOKUP($A17,記③女,10,FALSE)="","",VLOOKUP($A17,記③女,10,FALSE))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>
      <c r="A18" s="345"/>
      <c r="B18" s="336"/>
      <c r="C18" s="375"/>
      <c r="D18" s="24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>
      <c r="A19" s="345">
        <f t="shared" ref="A19" si="3">A17+1</f>
        <v>6</v>
      </c>
      <c r="B19" s="336" t="str">
        <f>IF(VLOOKUP($A19,記③女,2,FALSE)="","",VLOOKUP($A19,記③女,2,FALSE))</f>
        <v/>
      </c>
      <c r="C19" s="375"/>
      <c r="D19" s="25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IF(VLOOKUP($A19,記③女,5,FALSE)="","",VLOOKUP($A19,記③女,5,FALSE))</f>
        <v/>
      </c>
      <c r="H19" s="373" t="str">
        <f>IF(VLOOKUP($A19,記③女,6,FALSE)="","",VLOOKUP($A19,記③女,6,FALSE))</f>
        <v/>
      </c>
      <c r="I19" s="371" t="str">
        <f>IF(VLOOKUP($A19,記③女,7,FALSE)="","",VLOOKUP($A19,記③女,7,FALSE))</f>
        <v/>
      </c>
      <c r="J19" s="373" t="str">
        <f>IF(VLOOKUP($A19,記③女,8,FALSE)="","",VLOOKUP($A19,記③女,8,FALSE))</f>
        <v/>
      </c>
      <c r="K19" s="371" t="str">
        <f>IF(VLOOKUP($A19,記③女,9,FALSE)="","",VLOOKUP($A19,記③女,9,FALSE))</f>
        <v/>
      </c>
      <c r="L19" s="373" t="str">
        <f>IF(VLOOKUP($A19,記③女,10,FALSE)="","",VLOOKUP($A19,記③女,10,FALSE))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>
      <c r="A20" s="345"/>
      <c r="B20" s="336"/>
      <c r="C20" s="375"/>
      <c r="D20" s="24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>
      <c r="A21" s="345">
        <f t="shared" ref="A21" si="4">A19+1</f>
        <v>7</v>
      </c>
      <c r="B21" s="336" t="str">
        <f>IF(VLOOKUP($A21,記③女,2,FALSE)="","",VLOOKUP($A21,記③女,2,FALSE))</f>
        <v/>
      </c>
      <c r="C21" s="375"/>
      <c r="D21" s="25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IF(VLOOKUP($A21,記③女,5,FALSE)="","",VLOOKUP($A21,記③女,5,FALSE))</f>
        <v/>
      </c>
      <c r="H21" s="373" t="str">
        <f>IF(VLOOKUP($A21,記③女,6,FALSE)="","",VLOOKUP($A21,記③女,6,FALSE))</f>
        <v/>
      </c>
      <c r="I21" s="371" t="str">
        <f>IF(VLOOKUP($A21,記③女,7,FALSE)="","",VLOOKUP($A21,記③女,7,FALSE))</f>
        <v/>
      </c>
      <c r="J21" s="373" t="str">
        <f>IF(VLOOKUP($A21,記③女,8,FALSE)="","",VLOOKUP($A21,記③女,8,FALSE))</f>
        <v/>
      </c>
      <c r="K21" s="371" t="str">
        <f>IF(VLOOKUP($A21,記③女,9,FALSE)="","",VLOOKUP($A21,記③女,9,FALSE))</f>
        <v/>
      </c>
      <c r="L21" s="373" t="str">
        <f>IF(VLOOKUP($A21,記③女,10,FALSE)="","",VLOOKUP($A21,記③女,10,FALSE))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>
      <c r="A22" s="345"/>
      <c r="B22" s="336"/>
      <c r="C22" s="375"/>
      <c r="D22" s="24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>
      <c r="A23" s="345">
        <f t="shared" ref="A23" si="5">A21+1</f>
        <v>8</v>
      </c>
      <c r="B23" s="336" t="str">
        <f>IF(VLOOKUP($A23,記③女,2,FALSE)="","",VLOOKUP($A23,記③女,2,FALSE))</f>
        <v/>
      </c>
      <c r="C23" s="375"/>
      <c r="D23" s="25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IF(VLOOKUP($A23,記③女,5,FALSE)="","",VLOOKUP($A23,記③女,5,FALSE))</f>
        <v/>
      </c>
      <c r="H23" s="373" t="str">
        <f>IF(VLOOKUP($A23,記③女,6,FALSE)="","",VLOOKUP($A23,記③女,6,FALSE))</f>
        <v/>
      </c>
      <c r="I23" s="371" t="str">
        <f>IF(VLOOKUP($A23,記③女,7,FALSE)="","",VLOOKUP($A23,記③女,7,FALSE))</f>
        <v/>
      </c>
      <c r="J23" s="373" t="str">
        <f>IF(VLOOKUP($A23,記③女,8,FALSE)="","",VLOOKUP($A23,記③女,8,FALSE))</f>
        <v/>
      </c>
      <c r="K23" s="371" t="str">
        <f>IF(VLOOKUP($A23,記③女,9,FALSE)="","",VLOOKUP($A23,記③女,9,FALSE))</f>
        <v/>
      </c>
      <c r="L23" s="373" t="str">
        <f>IF(VLOOKUP($A23,記③女,10,FALSE)="","",VLOOKUP($A23,記③女,10,FALSE))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>
      <c r="A24" s="345"/>
      <c r="B24" s="336"/>
      <c r="C24" s="375"/>
      <c r="D24" s="24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>
      <c r="A25" s="345">
        <f t="shared" ref="A25" si="6">A23+1</f>
        <v>9</v>
      </c>
      <c r="B25" s="336" t="str">
        <f>IF(VLOOKUP($A25,記③女,2,FALSE)="","",VLOOKUP($A25,記③女,2,FALSE))</f>
        <v/>
      </c>
      <c r="C25" s="375"/>
      <c r="D25" s="25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IF(VLOOKUP($A25,記③女,5,FALSE)="","",VLOOKUP($A25,記③女,5,FALSE))</f>
        <v/>
      </c>
      <c r="H25" s="373" t="str">
        <f>IF(VLOOKUP($A25,記③女,6,FALSE)="","",VLOOKUP($A25,記③女,6,FALSE))</f>
        <v/>
      </c>
      <c r="I25" s="371" t="str">
        <f>IF(VLOOKUP($A25,記③女,7,FALSE)="","",VLOOKUP($A25,記③女,7,FALSE))</f>
        <v/>
      </c>
      <c r="J25" s="373" t="str">
        <f>IF(VLOOKUP($A25,記③女,8,FALSE)="","",VLOOKUP($A25,記③女,8,FALSE))</f>
        <v/>
      </c>
      <c r="K25" s="371" t="str">
        <f>IF(VLOOKUP($A25,記③女,9,FALSE)="","",VLOOKUP($A25,記③女,9,FALSE))</f>
        <v/>
      </c>
      <c r="L25" s="373" t="str">
        <f>IF(VLOOKUP($A25,記③女,10,FALSE)="","",VLOOKUP($A25,記③女,10,FALSE))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>
      <c r="A26" s="345"/>
      <c r="B26" s="336"/>
      <c r="C26" s="375"/>
      <c r="D26" s="24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>
      <c r="A27" s="345">
        <f t="shared" ref="A27" si="7">A25+1</f>
        <v>10</v>
      </c>
      <c r="B27" s="336" t="str">
        <f>IF(VLOOKUP($A27,記③女,2,FALSE)="","",VLOOKUP($A27,記③女,2,FALSE))</f>
        <v/>
      </c>
      <c r="C27" s="375"/>
      <c r="D27" s="25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IF(VLOOKUP($A27,記③女,5,FALSE)="","",VLOOKUP($A27,記③女,5,FALSE))</f>
        <v/>
      </c>
      <c r="H27" s="373" t="str">
        <f>IF(VLOOKUP($A27,記③女,6,FALSE)="","",VLOOKUP($A27,記③女,6,FALSE))</f>
        <v/>
      </c>
      <c r="I27" s="371" t="str">
        <f>IF(VLOOKUP($A27,記③女,7,FALSE)="","",VLOOKUP($A27,記③女,7,FALSE))</f>
        <v/>
      </c>
      <c r="J27" s="373" t="str">
        <f>IF(VLOOKUP($A27,記③女,8,FALSE)="","",VLOOKUP($A27,記③女,8,FALSE))</f>
        <v/>
      </c>
      <c r="K27" s="371" t="str">
        <f>IF(VLOOKUP($A27,記③女,9,FALSE)="","",VLOOKUP($A27,記③女,9,FALSE))</f>
        <v/>
      </c>
      <c r="L27" s="373" t="str">
        <f>IF(VLOOKUP($A27,記③女,10,FALSE)="","",VLOOKUP($A27,記③女,10,FALSE))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>
      <c r="A28" s="345"/>
      <c r="B28" s="336"/>
      <c r="C28" s="375"/>
      <c r="D28" s="24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>
      <c r="A29" s="345">
        <f t="shared" ref="A29" si="8">A27+1</f>
        <v>11</v>
      </c>
      <c r="B29" s="336" t="str">
        <f>IF(VLOOKUP($A29,記③女,2,FALSE)="","",VLOOKUP($A29,記③女,2,FALSE))</f>
        <v/>
      </c>
      <c r="C29" s="375"/>
      <c r="D29" s="25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IF(VLOOKUP($A29,記③女,5,FALSE)="","",VLOOKUP($A29,記③女,5,FALSE))</f>
        <v/>
      </c>
      <c r="H29" s="373" t="str">
        <f>IF(VLOOKUP($A29,記③女,6,FALSE)="","",VLOOKUP($A29,記③女,6,FALSE))</f>
        <v/>
      </c>
      <c r="I29" s="371" t="str">
        <f>IF(VLOOKUP($A29,記③女,7,FALSE)="","",VLOOKUP($A29,記③女,7,FALSE))</f>
        <v/>
      </c>
      <c r="J29" s="373" t="str">
        <f>IF(VLOOKUP($A29,記③女,8,FALSE)="","",VLOOKUP($A29,記③女,8,FALSE))</f>
        <v/>
      </c>
      <c r="K29" s="371" t="str">
        <f>IF(VLOOKUP($A29,記③女,9,FALSE)="","",VLOOKUP($A29,記③女,9,FALSE))</f>
        <v/>
      </c>
      <c r="L29" s="373" t="str">
        <f>IF(VLOOKUP($A29,記③女,10,FALSE)="","",VLOOKUP($A29,記③女,10,FALSE))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>
      <c r="A30" s="345"/>
      <c r="B30" s="336"/>
      <c r="C30" s="375"/>
      <c r="D30" s="24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>
      <c r="A31" s="345">
        <f t="shared" ref="A31" si="9">A29+1</f>
        <v>12</v>
      </c>
      <c r="B31" s="336" t="str">
        <f>IF(VLOOKUP($A31,記③女,2,FALSE)="","",VLOOKUP($A31,記③女,2,FALSE))</f>
        <v/>
      </c>
      <c r="C31" s="375"/>
      <c r="D31" s="25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IF(VLOOKUP($A31,記③女,5,FALSE)="","",VLOOKUP($A31,記③女,5,FALSE))</f>
        <v/>
      </c>
      <c r="H31" s="373" t="str">
        <f>IF(VLOOKUP($A31,記③女,6,FALSE)="","",VLOOKUP($A31,記③女,6,FALSE))</f>
        <v/>
      </c>
      <c r="I31" s="371" t="str">
        <f>IF(VLOOKUP($A31,記③女,7,FALSE)="","",VLOOKUP($A31,記③女,7,FALSE))</f>
        <v/>
      </c>
      <c r="J31" s="373" t="str">
        <f>IF(VLOOKUP($A31,記③女,8,FALSE)="","",VLOOKUP($A31,記③女,8,FALSE))</f>
        <v/>
      </c>
      <c r="K31" s="371" t="str">
        <f>IF(VLOOKUP($A31,記③女,9,FALSE)="","",VLOOKUP($A31,記③女,9,FALSE))</f>
        <v/>
      </c>
      <c r="L31" s="373" t="str">
        <f>IF(VLOOKUP($A31,記③女,10,FALSE)="","",VLOOKUP($A31,記③女,10,FALSE))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>
      <c r="A32" s="345"/>
      <c r="B32" s="336"/>
      <c r="C32" s="375"/>
      <c r="D32" s="24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>
      <c r="A33" s="345">
        <f t="shared" ref="A33" si="10">A31+1</f>
        <v>13</v>
      </c>
      <c r="B33" s="336" t="str">
        <f>IF(VLOOKUP($A33,記③女,2,FALSE)="","",VLOOKUP($A33,記③女,2,FALSE))</f>
        <v/>
      </c>
      <c r="C33" s="375"/>
      <c r="D33" s="25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IF(VLOOKUP($A33,記③女,5,FALSE)="","",VLOOKUP($A33,記③女,5,FALSE))</f>
        <v/>
      </c>
      <c r="H33" s="373" t="str">
        <f>IF(VLOOKUP($A33,記③女,6,FALSE)="","",VLOOKUP($A33,記③女,6,FALSE))</f>
        <v/>
      </c>
      <c r="I33" s="371" t="str">
        <f>IF(VLOOKUP($A33,記③女,7,FALSE)="","",VLOOKUP($A33,記③女,7,FALSE))</f>
        <v/>
      </c>
      <c r="J33" s="373" t="str">
        <f>IF(VLOOKUP($A33,記③女,8,FALSE)="","",VLOOKUP($A33,記③女,8,FALSE))</f>
        <v/>
      </c>
      <c r="K33" s="371" t="str">
        <f>IF(VLOOKUP($A33,記③女,9,FALSE)="","",VLOOKUP($A33,記③女,9,FALSE))</f>
        <v/>
      </c>
      <c r="L33" s="373" t="str">
        <f>IF(VLOOKUP($A33,記③女,10,FALSE)="","",VLOOKUP($A33,記③女,10,FALSE))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>
      <c r="A34" s="345"/>
      <c r="B34" s="336"/>
      <c r="C34" s="375"/>
      <c r="D34" s="24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>
      <c r="A35" s="345">
        <f t="shared" ref="A35" si="11">A33+1</f>
        <v>14</v>
      </c>
      <c r="B35" s="336" t="str">
        <f>IF(VLOOKUP($A35,記③女,2,FALSE)="","",VLOOKUP($A35,記③女,2,FALSE))</f>
        <v/>
      </c>
      <c r="C35" s="375"/>
      <c r="D35" s="25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IF(VLOOKUP($A35,記③女,5,FALSE)="","",VLOOKUP($A35,記③女,5,FALSE))</f>
        <v/>
      </c>
      <c r="H35" s="373" t="str">
        <f>IF(VLOOKUP($A35,記③女,6,FALSE)="","",VLOOKUP($A35,記③女,6,FALSE))</f>
        <v/>
      </c>
      <c r="I35" s="371" t="str">
        <f>IF(VLOOKUP($A35,記③女,7,FALSE)="","",VLOOKUP($A35,記③女,7,FALSE))</f>
        <v/>
      </c>
      <c r="J35" s="373" t="str">
        <f>IF(VLOOKUP($A35,記③女,8,FALSE)="","",VLOOKUP($A35,記③女,8,FALSE))</f>
        <v/>
      </c>
      <c r="K35" s="371" t="str">
        <f>IF(VLOOKUP($A35,記③女,9,FALSE)="","",VLOOKUP($A35,記③女,9,FALSE))</f>
        <v/>
      </c>
      <c r="L35" s="373" t="str">
        <f>IF(VLOOKUP($A35,記③女,10,FALSE)="","",VLOOKUP($A35,記③女,10,FALSE))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>
      <c r="A36" s="345"/>
      <c r="B36" s="336"/>
      <c r="C36" s="375"/>
      <c r="D36" s="24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>
      <c r="A37" s="345">
        <f t="shared" ref="A37" si="12">A35+1</f>
        <v>15</v>
      </c>
      <c r="B37" s="336" t="str">
        <f>IF(VLOOKUP($A37,記③女,2,FALSE)="","",VLOOKUP($A37,記③女,2,FALSE))</f>
        <v/>
      </c>
      <c r="C37" s="375"/>
      <c r="D37" s="25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IF(VLOOKUP($A37,記③女,5,FALSE)="","",VLOOKUP($A37,記③女,5,FALSE))</f>
        <v/>
      </c>
      <c r="H37" s="373" t="str">
        <f>IF(VLOOKUP($A37,記③女,6,FALSE)="","",VLOOKUP($A37,記③女,6,FALSE))</f>
        <v/>
      </c>
      <c r="I37" s="371" t="str">
        <f>IF(VLOOKUP($A37,記③女,7,FALSE)="","",VLOOKUP($A37,記③女,7,FALSE))</f>
        <v/>
      </c>
      <c r="J37" s="373" t="str">
        <f>IF(VLOOKUP($A37,記③女,8,FALSE)="","",VLOOKUP($A37,記③女,8,FALSE))</f>
        <v/>
      </c>
      <c r="K37" s="371" t="str">
        <f>IF(VLOOKUP($A37,記③女,9,FALSE)="","",VLOOKUP($A37,記③女,9,FALSE))</f>
        <v/>
      </c>
      <c r="L37" s="373" t="str">
        <f>IF(VLOOKUP($A37,記③女,10,FALSE)="","",VLOOKUP($A37,記③女,10,FALSE))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>
      <c r="A38" s="345"/>
      <c r="B38" s="336"/>
      <c r="C38" s="375"/>
      <c r="D38" s="24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>
      <c r="A39" s="345">
        <f t="shared" ref="A39" si="13">A37+1</f>
        <v>16</v>
      </c>
      <c r="B39" s="336" t="str">
        <f>IF(VLOOKUP($A39,記③女,2,FALSE)="","",VLOOKUP($A39,記③女,2,FALSE))</f>
        <v/>
      </c>
      <c r="C39" s="375"/>
      <c r="D39" s="25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IF(VLOOKUP($A39,記③女,5,FALSE)="","",VLOOKUP($A39,記③女,5,FALSE))</f>
        <v/>
      </c>
      <c r="H39" s="373" t="str">
        <f>IF(VLOOKUP($A39,記③女,6,FALSE)="","",VLOOKUP($A39,記③女,6,FALSE))</f>
        <v/>
      </c>
      <c r="I39" s="371" t="str">
        <f>IF(VLOOKUP($A39,記③女,7,FALSE)="","",VLOOKUP($A39,記③女,7,FALSE))</f>
        <v/>
      </c>
      <c r="J39" s="373" t="str">
        <f>IF(VLOOKUP($A39,記③女,8,FALSE)="","",VLOOKUP($A39,記③女,8,FALSE))</f>
        <v/>
      </c>
      <c r="K39" s="371" t="str">
        <f>IF(VLOOKUP($A39,記③女,9,FALSE)="","",VLOOKUP($A39,記③女,9,FALSE))</f>
        <v/>
      </c>
      <c r="L39" s="373" t="str">
        <f>IF(VLOOKUP($A39,記③女,10,FALSE)="","",VLOOKUP($A39,記③女,10,FALSE))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>
      <c r="A40" s="345"/>
      <c r="B40" s="336"/>
      <c r="C40" s="375"/>
      <c r="D40" s="24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>
      <c r="A41" s="345">
        <f t="shared" ref="A41" si="14">A39+1</f>
        <v>17</v>
      </c>
      <c r="B41" s="336" t="str">
        <f>IF(VLOOKUP($A41,記③女,2,FALSE)="","",VLOOKUP($A41,記③女,2,FALSE))</f>
        <v/>
      </c>
      <c r="C41" s="375"/>
      <c r="D41" s="25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IF(VLOOKUP($A41,記③女,5,FALSE)="","",VLOOKUP($A41,記③女,5,FALSE))</f>
        <v/>
      </c>
      <c r="H41" s="373" t="str">
        <f>IF(VLOOKUP($A41,記③女,6,FALSE)="","",VLOOKUP($A41,記③女,6,FALSE))</f>
        <v/>
      </c>
      <c r="I41" s="371" t="str">
        <f>IF(VLOOKUP($A41,記③女,7,FALSE)="","",VLOOKUP($A41,記③女,7,FALSE))</f>
        <v/>
      </c>
      <c r="J41" s="373" t="str">
        <f>IF(VLOOKUP($A41,記③女,8,FALSE)="","",VLOOKUP($A41,記③女,8,FALSE))</f>
        <v/>
      </c>
      <c r="K41" s="371" t="str">
        <f>IF(VLOOKUP($A41,記③女,9,FALSE)="","",VLOOKUP($A41,記③女,9,FALSE))</f>
        <v/>
      </c>
      <c r="L41" s="373" t="str">
        <f>IF(VLOOKUP($A41,記③女,10,FALSE)="","",VLOOKUP($A41,記③女,10,FALSE))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>
      <c r="A42" s="345"/>
      <c r="B42" s="336"/>
      <c r="C42" s="375"/>
      <c r="D42" s="24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>
      <c r="A43" s="345">
        <f t="shared" ref="A43" si="15">A41+1</f>
        <v>18</v>
      </c>
      <c r="B43" s="336" t="str">
        <f>IF(VLOOKUP($A43,記③女,2,FALSE)="","",VLOOKUP($A43,記③女,2,FALSE))</f>
        <v/>
      </c>
      <c r="C43" s="375"/>
      <c r="D43" s="25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IF(VLOOKUP($A43,記③女,5,FALSE)="","",VLOOKUP($A43,記③女,5,FALSE))</f>
        <v/>
      </c>
      <c r="H43" s="373" t="str">
        <f>IF(VLOOKUP($A43,記③女,6,FALSE)="","",VLOOKUP($A43,記③女,6,FALSE))</f>
        <v/>
      </c>
      <c r="I43" s="371" t="str">
        <f>IF(VLOOKUP($A43,記③女,7,FALSE)="","",VLOOKUP($A43,記③女,7,FALSE))</f>
        <v/>
      </c>
      <c r="J43" s="373" t="str">
        <f>IF(VLOOKUP($A43,記③女,8,FALSE)="","",VLOOKUP($A43,記③女,8,FALSE))</f>
        <v/>
      </c>
      <c r="K43" s="371" t="str">
        <f>IF(VLOOKUP($A43,記③女,9,FALSE)="","",VLOOKUP($A43,記③女,9,FALSE))</f>
        <v/>
      </c>
      <c r="L43" s="373" t="str">
        <f>IF(VLOOKUP($A43,記③女,10,FALSE)="","",VLOOKUP($A43,記③女,10,FALSE))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>
      <c r="A44" s="345"/>
      <c r="B44" s="336"/>
      <c r="C44" s="375"/>
      <c r="D44" s="24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>
      <c r="A45" s="345">
        <f t="shared" ref="A45" si="16">A43+1</f>
        <v>19</v>
      </c>
      <c r="B45" s="336" t="str">
        <f>IF(VLOOKUP($A45,記③女,2,FALSE)="","",VLOOKUP($A45,記③女,2,FALSE))</f>
        <v/>
      </c>
      <c r="C45" s="375"/>
      <c r="D45" s="25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IF(VLOOKUP($A45,記③女,5,FALSE)="","",VLOOKUP($A45,記③女,5,FALSE))</f>
        <v/>
      </c>
      <c r="H45" s="373" t="str">
        <f>IF(VLOOKUP($A45,記③女,6,FALSE)="","",VLOOKUP($A45,記③女,6,FALSE))</f>
        <v/>
      </c>
      <c r="I45" s="371" t="str">
        <f>IF(VLOOKUP($A45,記③女,7,FALSE)="","",VLOOKUP($A45,記③女,7,FALSE))</f>
        <v/>
      </c>
      <c r="J45" s="373" t="str">
        <f>IF(VLOOKUP($A45,記③女,8,FALSE)="","",VLOOKUP($A45,記③女,8,FALSE))</f>
        <v/>
      </c>
      <c r="K45" s="371" t="str">
        <f>IF(VLOOKUP($A45,記③女,9,FALSE)="","",VLOOKUP($A45,記③女,9,FALSE))</f>
        <v/>
      </c>
      <c r="L45" s="373" t="str">
        <f>IF(VLOOKUP($A45,記③女,10,FALSE)="","",VLOOKUP($A45,記③女,10,FALSE))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>
      <c r="A46" s="345"/>
      <c r="B46" s="336"/>
      <c r="C46" s="375"/>
      <c r="D46" s="24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>
      <c r="A47" s="345">
        <f t="shared" ref="A47" si="17">A45+1</f>
        <v>20</v>
      </c>
      <c r="B47" s="324" t="str">
        <f>IF(VLOOKUP($A47,記③女,2,FALSE)="","",VLOOKUP($A47,記③女,2,FALSE))</f>
        <v/>
      </c>
      <c r="C47" s="378"/>
      <c r="D47" s="25" t="str">
        <f>IF($B47="","",IF(VLOOKUP($B47,名簿,3,FALSE)="","",VLOOKUP($B47,名簿,3,FALSE)))</f>
        <v/>
      </c>
      <c r="E47" s="378" t="str">
        <f>IF($B47="","",IF(VLOOKUP($B47,名簿,4,FALSE)="","",VLOOKUP($B47,名簿,4,FALSE)))</f>
        <v/>
      </c>
      <c r="F47" s="378" t="str">
        <f>IF($B47="","",IF(VLOOKUP($B47,名簿,5,FALSE)="","",VLOOKUP($B47,名簿,5,FALSE)))</f>
        <v/>
      </c>
      <c r="G47" s="380" t="str">
        <f>IF(VLOOKUP($A47,記③女,5,FALSE)="","",VLOOKUP($A47,記③女,5,FALSE))</f>
        <v/>
      </c>
      <c r="H47" s="373" t="str">
        <f>IF(VLOOKUP($A47,記③女,6,FALSE)="","",VLOOKUP($A47,記③女,6,FALSE))</f>
        <v/>
      </c>
      <c r="I47" s="380" t="str">
        <f>IF(VLOOKUP($A47,記③女,7,FALSE)="","",VLOOKUP($A47,記③女,7,FALSE))</f>
        <v/>
      </c>
      <c r="J47" s="373" t="str">
        <f>IF(VLOOKUP($A47,記③女,8,FALSE)="","",VLOOKUP($A47,記③女,8,FALSE))</f>
        <v/>
      </c>
      <c r="K47" s="380" t="str">
        <f>IF(VLOOKUP($A47,記③女,9,FALSE)="","",VLOOKUP($A47,記③女,9,FALSE))</f>
        <v/>
      </c>
      <c r="L47" s="373" t="str">
        <f>IF(VLOOKUP($A47,記③女,10,FALSE)="","",VLOOKUP($A47,記③女,10,FALSE))</f>
        <v/>
      </c>
      <c r="M47" s="378" t="str">
        <f>IF($B47="","",IF(VLOOKUP($B47,名簿,7,FALSE)="","",VLOOKUP($B47,名簿,7,FALSE)))</f>
        <v/>
      </c>
      <c r="N47" s="382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79"/>
      <c r="D48" s="26" t="str">
        <f>IF($B47="","",VLOOKUP($B47,名簿,2,FALSE))</f>
        <v/>
      </c>
      <c r="E48" s="379"/>
      <c r="F48" s="379"/>
      <c r="G48" s="381"/>
      <c r="H48" s="384"/>
      <c r="I48" s="381"/>
      <c r="J48" s="384"/>
      <c r="K48" s="381"/>
      <c r="L48" s="384"/>
      <c r="M48" s="379"/>
      <c r="N48" s="383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IF(SUM(記③入力!$F$4,記③入力!$Q$4)=0,"",SUM(記③入力!$F$4,記③入力!$Q$4))</f>
        <v/>
      </c>
      <c r="I50" s="339" t="str">
        <f>IF(H50="","",H50*名簿!$L$7)</f>
        <v/>
      </c>
      <c r="J50" s="341" t="s">
        <v>14</v>
      </c>
      <c r="K50" s="337" t="str">
        <f>IF(SUM(記③入力!$G$4,記③入力!$R$4)=0,"",SUM(記③入力!$G$4,記③入力!$R$4))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記③入力!$A$1</f>
        <v>第３回　厚木市陸上競技記録会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IF(VLOOKUP($A62,記③女,2,FALSE)="","",VLOOKUP($A62,記③女,2,FALSE))</f>
        <v/>
      </c>
      <c r="C62" s="374"/>
      <c r="D62" s="23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IF(VLOOKUP($A62,記③女,5,FALSE)="","",VLOOKUP($A62,記③女,5,FALSE))</f>
        <v/>
      </c>
      <c r="H62" s="372" t="str">
        <f>IF(VLOOKUP($A62,記③女,6,FALSE)="","",VLOOKUP($A62,記③女,6,FALSE))</f>
        <v/>
      </c>
      <c r="I62" s="370" t="str">
        <f>IF(VLOOKUP($A62,記③女,7,FALSE)="","",VLOOKUP($A62,記③女,7,FALSE))</f>
        <v/>
      </c>
      <c r="J62" s="372" t="str">
        <f>IF(VLOOKUP($A62,記③女,8,FALSE)="","",VLOOKUP($A62,記③女,8,FALSE))</f>
        <v/>
      </c>
      <c r="K62" s="370" t="str">
        <f>IF(VLOOKUP($A62,記③女,9,FALSE)="","",VLOOKUP($A62,記③女,9,FALSE))</f>
        <v/>
      </c>
      <c r="L62" s="372" t="str">
        <f>IF(VLOOKUP($A62,記③女,10,FALSE)="","",VLOOKUP($A62,記③女,10,FALSE))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>
      <c r="A63" s="365"/>
      <c r="B63" s="336"/>
      <c r="C63" s="375"/>
      <c r="D63" s="24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>
      <c r="A64" s="345">
        <f>A62+1</f>
        <v>22</v>
      </c>
      <c r="B64" s="336" t="str">
        <f>IF(VLOOKUP($A64,記③女,2,FALSE)="","",VLOOKUP($A64,記③女,2,FALSE))</f>
        <v/>
      </c>
      <c r="C64" s="375"/>
      <c r="D64" s="25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IF(VLOOKUP($A64,記③女,5,FALSE)="","",VLOOKUP($A64,記③女,5,FALSE))</f>
        <v/>
      </c>
      <c r="H64" s="373" t="str">
        <f>IF(VLOOKUP($A64,記③女,6,FALSE)="","",VLOOKUP($A64,記③女,6,FALSE))</f>
        <v/>
      </c>
      <c r="I64" s="371" t="str">
        <f>IF(VLOOKUP($A64,記③女,7,FALSE)="","",VLOOKUP($A64,記③女,7,FALSE))</f>
        <v/>
      </c>
      <c r="J64" s="373" t="str">
        <f>IF(VLOOKUP($A64,記③女,8,FALSE)="","",VLOOKUP($A64,記③女,8,FALSE))</f>
        <v/>
      </c>
      <c r="K64" s="371" t="str">
        <f>IF(VLOOKUP($A64,記③女,9,FALSE)="","",VLOOKUP($A64,記③女,9,FALSE))</f>
        <v/>
      </c>
      <c r="L64" s="373" t="str">
        <f>IF(VLOOKUP($A64,記③女,10,FALSE)="","",VLOOKUP($A64,記③女,10,FALSE))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>
      <c r="A65" s="345"/>
      <c r="B65" s="336"/>
      <c r="C65" s="375"/>
      <c r="D65" s="24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>
      <c r="A66" s="345">
        <f t="shared" ref="A66" si="18">A64+1</f>
        <v>23</v>
      </c>
      <c r="B66" s="336" t="str">
        <f>IF(VLOOKUP($A66,記③女,2,FALSE)="","",VLOOKUP($A66,記③女,2,FALSE))</f>
        <v/>
      </c>
      <c r="C66" s="375"/>
      <c r="D66" s="25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IF(VLOOKUP($A66,記③女,5,FALSE)="","",VLOOKUP($A66,記③女,5,FALSE))</f>
        <v/>
      </c>
      <c r="H66" s="373" t="str">
        <f>IF(VLOOKUP($A66,記③女,6,FALSE)="","",VLOOKUP($A66,記③女,6,FALSE))</f>
        <v/>
      </c>
      <c r="I66" s="371" t="str">
        <f>IF(VLOOKUP($A66,記③女,7,FALSE)="","",VLOOKUP($A66,記③女,7,FALSE))</f>
        <v/>
      </c>
      <c r="J66" s="373" t="str">
        <f>IF(VLOOKUP($A66,記③女,8,FALSE)="","",VLOOKUP($A66,記③女,8,FALSE))</f>
        <v/>
      </c>
      <c r="K66" s="371" t="str">
        <f>IF(VLOOKUP($A66,記③女,9,FALSE)="","",VLOOKUP($A66,記③女,9,FALSE))</f>
        <v/>
      </c>
      <c r="L66" s="373" t="str">
        <f>IF(VLOOKUP($A66,記③女,10,FALSE)="","",VLOOKUP($A66,記③女,10,FALSE))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>
      <c r="A67" s="345"/>
      <c r="B67" s="336"/>
      <c r="C67" s="375"/>
      <c r="D67" s="24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>
      <c r="A68" s="345">
        <f t="shared" ref="A68" si="19">A66+1</f>
        <v>24</v>
      </c>
      <c r="B68" s="336" t="str">
        <f>IF(VLOOKUP($A68,記③女,2,FALSE)="","",VLOOKUP($A68,記③女,2,FALSE))</f>
        <v/>
      </c>
      <c r="C68" s="375"/>
      <c r="D68" s="25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IF(VLOOKUP($A68,記③女,5,FALSE)="","",VLOOKUP($A68,記③女,5,FALSE))</f>
        <v/>
      </c>
      <c r="H68" s="373" t="str">
        <f>IF(VLOOKUP($A68,記③女,6,FALSE)="","",VLOOKUP($A68,記③女,6,FALSE))</f>
        <v/>
      </c>
      <c r="I68" s="371" t="str">
        <f>IF(VLOOKUP($A68,記③女,7,FALSE)="","",VLOOKUP($A68,記③女,7,FALSE))</f>
        <v/>
      </c>
      <c r="J68" s="373" t="str">
        <f>IF(VLOOKUP($A68,記③女,8,FALSE)="","",VLOOKUP($A68,記③女,8,FALSE))</f>
        <v/>
      </c>
      <c r="K68" s="371" t="str">
        <f>IF(VLOOKUP($A68,記③女,9,FALSE)="","",VLOOKUP($A68,記③女,9,FALSE))</f>
        <v/>
      </c>
      <c r="L68" s="373" t="str">
        <f>IF(VLOOKUP($A68,記③女,10,FALSE)="","",VLOOKUP($A68,記③女,10,FALSE))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>
      <c r="A69" s="345"/>
      <c r="B69" s="336"/>
      <c r="C69" s="375"/>
      <c r="D69" s="24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>
      <c r="A70" s="345">
        <f t="shared" ref="A70" si="20">A68+1</f>
        <v>25</v>
      </c>
      <c r="B70" s="336" t="str">
        <f>IF(VLOOKUP($A70,記③女,2,FALSE)="","",VLOOKUP($A70,記③女,2,FALSE))</f>
        <v/>
      </c>
      <c r="C70" s="375"/>
      <c r="D70" s="25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IF(VLOOKUP($A70,記③女,5,FALSE)="","",VLOOKUP($A70,記③女,5,FALSE))</f>
        <v/>
      </c>
      <c r="H70" s="373" t="str">
        <f>IF(VLOOKUP($A70,記③女,6,FALSE)="","",VLOOKUP($A70,記③女,6,FALSE))</f>
        <v/>
      </c>
      <c r="I70" s="371" t="str">
        <f>IF(VLOOKUP($A70,記③女,7,FALSE)="","",VLOOKUP($A70,記③女,7,FALSE))</f>
        <v/>
      </c>
      <c r="J70" s="373" t="str">
        <f>IF(VLOOKUP($A70,記③女,8,FALSE)="","",VLOOKUP($A70,記③女,8,FALSE))</f>
        <v/>
      </c>
      <c r="K70" s="371" t="str">
        <f>IF(VLOOKUP($A70,記③女,9,FALSE)="","",VLOOKUP($A70,記③女,9,FALSE))</f>
        <v/>
      </c>
      <c r="L70" s="373" t="str">
        <f>IF(VLOOKUP($A70,記③女,10,FALSE)="","",VLOOKUP($A70,記③女,10,FALSE))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>
      <c r="A71" s="345"/>
      <c r="B71" s="336"/>
      <c r="C71" s="375"/>
      <c r="D71" s="24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>
      <c r="A72" s="345">
        <f t="shared" ref="A72" si="21">A70+1</f>
        <v>26</v>
      </c>
      <c r="B72" s="336" t="str">
        <f>IF(VLOOKUP($A72,記③女,2,FALSE)="","",VLOOKUP($A72,記③女,2,FALSE))</f>
        <v/>
      </c>
      <c r="C72" s="375"/>
      <c r="D72" s="25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IF(VLOOKUP($A72,記③女,5,FALSE)="","",VLOOKUP($A72,記③女,5,FALSE))</f>
        <v/>
      </c>
      <c r="H72" s="373" t="str">
        <f>IF(VLOOKUP($A72,記③女,6,FALSE)="","",VLOOKUP($A72,記③女,6,FALSE))</f>
        <v/>
      </c>
      <c r="I72" s="371" t="str">
        <f>IF(VLOOKUP($A72,記③女,7,FALSE)="","",VLOOKUP($A72,記③女,7,FALSE))</f>
        <v/>
      </c>
      <c r="J72" s="373" t="str">
        <f>IF(VLOOKUP($A72,記③女,8,FALSE)="","",VLOOKUP($A72,記③女,8,FALSE))</f>
        <v/>
      </c>
      <c r="K72" s="371" t="str">
        <f>IF(VLOOKUP($A72,記③女,9,FALSE)="","",VLOOKUP($A72,記③女,9,FALSE))</f>
        <v/>
      </c>
      <c r="L72" s="373" t="str">
        <f>IF(VLOOKUP($A72,記③女,10,FALSE)="","",VLOOKUP($A72,記③女,10,FALSE))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>
      <c r="A73" s="345"/>
      <c r="B73" s="336"/>
      <c r="C73" s="375"/>
      <c r="D73" s="24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>
      <c r="A74" s="345">
        <f t="shared" ref="A74" si="22">A72+1</f>
        <v>27</v>
      </c>
      <c r="B74" s="336" t="str">
        <f>IF(VLOOKUP($A74,記③女,2,FALSE)="","",VLOOKUP($A74,記③女,2,FALSE))</f>
        <v/>
      </c>
      <c r="C74" s="375"/>
      <c r="D74" s="25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IF(VLOOKUP($A74,記③女,5,FALSE)="","",VLOOKUP($A74,記③女,5,FALSE))</f>
        <v/>
      </c>
      <c r="H74" s="373" t="str">
        <f>IF(VLOOKUP($A74,記③女,6,FALSE)="","",VLOOKUP($A74,記③女,6,FALSE))</f>
        <v/>
      </c>
      <c r="I74" s="371" t="str">
        <f>IF(VLOOKUP($A74,記③女,7,FALSE)="","",VLOOKUP($A74,記③女,7,FALSE))</f>
        <v/>
      </c>
      <c r="J74" s="373" t="str">
        <f>IF(VLOOKUP($A74,記③女,8,FALSE)="","",VLOOKUP($A74,記③女,8,FALSE))</f>
        <v/>
      </c>
      <c r="K74" s="371" t="str">
        <f>IF(VLOOKUP($A74,記③女,9,FALSE)="","",VLOOKUP($A74,記③女,9,FALSE))</f>
        <v/>
      </c>
      <c r="L74" s="373" t="str">
        <f>IF(VLOOKUP($A74,記③女,10,FALSE)="","",VLOOKUP($A74,記③女,10,FALSE))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>
      <c r="A75" s="345"/>
      <c r="B75" s="336"/>
      <c r="C75" s="375"/>
      <c r="D75" s="24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>
      <c r="A76" s="345">
        <f t="shared" ref="A76" si="23">A74+1</f>
        <v>28</v>
      </c>
      <c r="B76" s="336" t="str">
        <f>IF(VLOOKUP($A76,記③女,2,FALSE)="","",VLOOKUP($A76,記③女,2,FALSE))</f>
        <v/>
      </c>
      <c r="C76" s="375"/>
      <c r="D76" s="25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IF(VLOOKUP($A76,記③女,5,FALSE)="","",VLOOKUP($A76,記③女,5,FALSE))</f>
        <v/>
      </c>
      <c r="H76" s="373" t="str">
        <f>IF(VLOOKUP($A76,記③女,6,FALSE)="","",VLOOKUP($A76,記③女,6,FALSE))</f>
        <v/>
      </c>
      <c r="I76" s="371" t="str">
        <f>IF(VLOOKUP($A76,記③女,7,FALSE)="","",VLOOKUP($A76,記③女,7,FALSE))</f>
        <v/>
      </c>
      <c r="J76" s="373" t="str">
        <f>IF(VLOOKUP($A76,記③女,8,FALSE)="","",VLOOKUP($A76,記③女,8,FALSE))</f>
        <v/>
      </c>
      <c r="K76" s="371" t="str">
        <f>IF(VLOOKUP($A76,記③女,9,FALSE)="","",VLOOKUP($A76,記③女,9,FALSE))</f>
        <v/>
      </c>
      <c r="L76" s="373" t="str">
        <f>IF(VLOOKUP($A76,記③女,10,FALSE)="","",VLOOKUP($A76,記③女,10,FALSE))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>
      <c r="A77" s="345"/>
      <c r="B77" s="336"/>
      <c r="C77" s="375"/>
      <c r="D77" s="24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>
      <c r="A78" s="345">
        <f t="shared" ref="A78" si="24">A76+1</f>
        <v>29</v>
      </c>
      <c r="B78" s="336" t="str">
        <f>IF(VLOOKUP($A78,記③女,2,FALSE)="","",VLOOKUP($A78,記③女,2,FALSE))</f>
        <v/>
      </c>
      <c r="C78" s="375"/>
      <c r="D78" s="25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IF(VLOOKUP($A78,記③女,5,FALSE)="","",VLOOKUP($A78,記③女,5,FALSE))</f>
        <v/>
      </c>
      <c r="H78" s="373" t="str">
        <f>IF(VLOOKUP($A78,記③女,6,FALSE)="","",VLOOKUP($A78,記③女,6,FALSE))</f>
        <v/>
      </c>
      <c r="I78" s="371" t="str">
        <f>IF(VLOOKUP($A78,記③女,7,FALSE)="","",VLOOKUP($A78,記③女,7,FALSE))</f>
        <v/>
      </c>
      <c r="J78" s="373" t="str">
        <f>IF(VLOOKUP($A78,記③女,8,FALSE)="","",VLOOKUP($A78,記③女,8,FALSE))</f>
        <v/>
      </c>
      <c r="K78" s="371" t="str">
        <f>IF(VLOOKUP($A78,記③女,9,FALSE)="","",VLOOKUP($A78,記③女,9,FALSE))</f>
        <v/>
      </c>
      <c r="L78" s="373" t="str">
        <f>IF(VLOOKUP($A78,記③女,10,FALSE)="","",VLOOKUP($A78,記③女,10,FALSE))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>
      <c r="A79" s="345"/>
      <c r="B79" s="336"/>
      <c r="C79" s="375"/>
      <c r="D79" s="24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>
      <c r="A80" s="345">
        <f t="shared" ref="A80" si="25">A78+1</f>
        <v>30</v>
      </c>
      <c r="B80" s="336" t="str">
        <f>IF(VLOOKUP($A80,記③女,2,FALSE)="","",VLOOKUP($A80,記③女,2,FALSE))</f>
        <v/>
      </c>
      <c r="C80" s="375"/>
      <c r="D80" s="25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IF(VLOOKUP($A80,記③女,5,FALSE)="","",VLOOKUP($A80,記③女,5,FALSE))</f>
        <v/>
      </c>
      <c r="H80" s="373" t="str">
        <f>IF(VLOOKUP($A80,記③女,6,FALSE)="","",VLOOKUP($A80,記③女,6,FALSE))</f>
        <v/>
      </c>
      <c r="I80" s="371" t="str">
        <f>IF(VLOOKUP($A80,記③女,7,FALSE)="","",VLOOKUP($A80,記③女,7,FALSE))</f>
        <v/>
      </c>
      <c r="J80" s="373" t="str">
        <f>IF(VLOOKUP($A80,記③女,8,FALSE)="","",VLOOKUP($A80,記③女,8,FALSE))</f>
        <v/>
      </c>
      <c r="K80" s="371" t="str">
        <f>IF(VLOOKUP($A80,記③女,9,FALSE)="","",VLOOKUP($A80,記③女,9,FALSE))</f>
        <v/>
      </c>
      <c r="L80" s="373" t="str">
        <f>IF(VLOOKUP($A80,記③女,10,FALSE)="","",VLOOKUP($A80,記③女,10,FALSE))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>
      <c r="A81" s="345"/>
      <c r="B81" s="336"/>
      <c r="C81" s="375"/>
      <c r="D81" s="24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>
      <c r="A82" s="345">
        <f t="shared" ref="A82" si="26">A80+1</f>
        <v>31</v>
      </c>
      <c r="B82" s="336" t="str">
        <f>IF(VLOOKUP($A82,記③女,2,FALSE)="","",VLOOKUP($A82,記③女,2,FALSE))</f>
        <v/>
      </c>
      <c r="C82" s="375"/>
      <c r="D82" s="25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IF(VLOOKUP($A82,記③女,5,FALSE)="","",VLOOKUP($A82,記③女,5,FALSE))</f>
        <v/>
      </c>
      <c r="H82" s="373" t="str">
        <f>IF(VLOOKUP($A82,記③女,6,FALSE)="","",VLOOKUP($A82,記③女,6,FALSE))</f>
        <v/>
      </c>
      <c r="I82" s="371" t="str">
        <f>IF(VLOOKUP($A82,記③女,7,FALSE)="","",VLOOKUP($A82,記③女,7,FALSE))</f>
        <v/>
      </c>
      <c r="J82" s="373" t="str">
        <f>IF(VLOOKUP($A82,記③女,8,FALSE)="","",VLOOKUP($A82,記③女,8,FALSE))</f>
        <v/>
      </c>
      <c r="K82" s="371" t="str">
        <f>IF(VLOOKUP($A82,記③女,9,FALSE)="","",VLOOKUP($A82,記③女,9,FALSE))</f>
        <v/>
      </c>
      <c r="L82" s="373" t="str">
        <f>IF(VLOOKUP($A82,記③女,10,FALSE)="","",VLOOKUP($A82,記③女,10,FALSE))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>
      <c r="A83" s="345"/>
      <c r="B83" s="336"/>
      <c r="C83" s="375"/>
      <c r="D83" s="24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>
      <c r="A84" s="345">
        <f t="shared" ref="A84" si="27">A82+1</f>
        <v>32</v>
      </c>
      <c r="B84" s="336" t="str">
        <f>IF(VLOOKUP($A84,記③女,2,FALSE)="","",VLOOKUP($A84,記③女,2,FALSE))</f>
        <v/>
      </c>
      <c r="C84" s="375"/>
      <c r="D84" s="25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IF(VLOOKUP($A84,記③女,5,FALSE)="","",VLOOKUP($A84,記③女,5,FALSE))</f>
        <v/>
      </c>
      <c r="H84" s="373" t="str">
        <f>IF(VLOOKUP($A84,記③女,6,FALSE)="","",VLOOKUP($A84,記③女,6,FALSE))</f>
        <v/>
      </c>
      <c r="I84" s="371" t="str">
        <f>IF(VLOOKUP($A84,記③女,7,FALSE)="","",VLOOKUP($A84,記③女,7,FALSE))</f>
        <v/>
      </c>
      <c r="J84" s="373" t="str">
        <f>IF(VLOOKUP($A84,記③女,8,FALSE)="","",VLOOKUP($A84,記③女,8,FALSE))</f>
        <v/>
      </c>
      <c r="K84" s="371" t="str">
        <f>IF(VLOOKUP($A84,記③女,9,FALSE)="","",VLOOKUP($A84,記③女,9,FALSE))</f>
        <v/>
      </c>
      <c r="L84" s="373" t="str">
        <f>IF(VLOOKUP($A84,記③女,10,FALSE)="","",VLOOKUP($A84,記③女,10,FALSE))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>
      <c r="A85" s="345"/>
      <c r="B85" s="336"/>
      <c r="C85" s="375"/>
      <c r="D85" s="24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>
      <c r="A86" s="345">
        <f t="shared" ref="A86" si="28">A84+1</f>
        <v>33</v>
      </c>
      <c r="B86" s="336" t="str">
        <f>IF(VLOOKUP($A86,記③女,2,FALSE)="","",VLOOKUP($A86,記③女,2,FALSE))</f>
        <v/>
      </c>
      <c r="C86" s="375"/>
      <c r="D86" s="25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IF(VLOOKUP($A86,記③女,5,FALSE)="","",VLOOKUP($A86,記③女,5,FALSE))</f>
        <v/>
      </c>
      <c r="H86" s="373" t="str">
        <f>IF(VLOOKUP($A86,記③女,6,FALSE)="","",VLOOKUP($A86,記③女,6,FALSE))</f>
        <v/>
      </c>
      <c r="I86" s="371" t="str">
        <f>IF(VLOOKUP($A86,記③女,7,FALSE)="","",VLOOKUP($A86,記③女,7,FALSE))</f>
        <v/>
      </c>
      <c r="J86" s="373" t="str">
        <f>IF(VLOOKUP($A86,記③女,8,FALSE)="","",VLOOKUP($A86,記③女,8,FALSE))</f>
        <v/>
      </c>
      <c r="K86" s="371" t="str">
        <f>IF(VLOOKUP($A86,記③女,9,FALSE)="","",VLOOKUP($A86,記③女,9,FALSE))</f>
        <v/>
      </c>
      <c r="L86" s="373" t="str">
        <f>IF(VLOOKUP($A86,記③女,10,FALSE)="","",VLOOKUP($A86,記③女,10,FALSE))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>
      <c r="A87" s="345"/>
      <c r="B87" s="336"/>
      <c r="C87" s="375"/>
      <c r="D87" s="24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>
      <c r="A88" s="345">
        <f t="shared" ref="A88" si="29">A86+1</f>
        <v>34</v>
      </c>
      <c r="B88" s="336" t="str">
        <f>IF(VLOOKUP($A88,記③女,2,FALSE)="","",VLOOKUP($A88,記③女,2,FALSE))</f>
        <v/>
      </c>
      <c r="C88" s="375"/>
      <c r="D88" s="25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IF(VLOOKUP($A88,記③女,5,FALSE)="","",VLOOKUP($A88,記③女,5,FALSE))</f>
        <v/>
      </c>
      <c r="H88" s="373" t="str">
        <f>IF(VLOOKUP($A88,記③女,6,FALSE)="","",VLOOKUP($A88,記③女,6,FALSE))</f>
        <v/>
      </c>
      <c r="I88" s="371" t="str">
        <f>IF(VLOOKUP($A88,記③女,7,FALSE)="","",VLOOKUP($A88,記③女,7,FALSE))</f>
        <v/>
      </c>
      <c r="J88" s="373" t="str">
        <f>IF(VLOOKUP($A88,記③女,8,FALSE)="","",VLOOKUP($A88,記③女,8,FALSE))</f>
        <v/>
      </c>
      <c r="K88" s="371" t="str">
        <f>IF(VLOOKUP($A88,記③女,9,FALSE)="","",VLOOKUP($A88,記③女,9,FALSE))</f>
        <v/>
      </c>
      <c r="L88" s="373" t="str">
        <f>IF(VLOOKUP($A88,記③女,10,FALSE)="","",VLOOKUP($A88,記③女,10,FALSE))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>
      <c r="A89" s="345"/>
      <c r="B89" s="336"/>
      <c r="C89" s="375"/>
      <c r="D89" s="24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>
      <c r="A90" s="345">
        <f t="shared" ref="A90" si="30">A88+1</f>
        <v>35</v>
      </c>
      <c r="B90" s="336" t="str">
        <f>IF(VLOOKUP($A90,記③女,2,FALSE)="","",VLOOKUP($A90,記③女,2,FALSE))</f>
        <v/>
      </c>
      <c r="C90" s="375"/>
      <c r="D90" s="25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IF(VLOOKUP($A90,記③女,5,FALSE)="","",VLOOKUP($A90,記③女,5,FALSE))</f>
        <v/>
      </c>
      <c r="H90" s="373" t="str">
        <f>IF(VLOOKUP($A90,記③女,6,FALSE)="","",VLOOKUP($A90,記③女,6,FALSE))</f>
        <v/>
      </c>
      <c r="I90" s="371" t="str">
        <f>IF(VLOOKUP($A90,記③女,7,FALSE)="","",VLOOKUP($A90,記③女,7,FALSE))</f>
        <v/>
      </c>
      <c r="J90" s="373" t="str">
        <f>IF(VLOOKUP($A90,記③女,8,FALSE)="","",VLOOKUP($A90,記③女,8,FALSE))</f>
        <v/>
      </c>
      <c r="K90" s="371" t="str">
        <f>IF(VLOOKUP($A90,記③女,9,FALSE)="","",VLOOKUP($A90,記③女,9,FALSE))</f>
        <v/>
      </c>
      <c r="L90" s="373" t="str">
        <f>IF(VLOOKUP($A90,記③女,10,FALSE)="","",VLOOKUP($A90,記③女,10,FALSE))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>
      <c r="A91" s="345"/>
      <c r="B91" s="336"/>
      <c r="C91" s="375"/>
      <c r="D91" s="24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>
      <c r="A92" s="345">
        <f t="shared" ref="A92" si="31">A90+1</f>
        <v>36</v>
      </c>
      <c r="B92" s="336" t="str">
        <f>IF(VLOOKUP($A92,記③女,2,FALSE)="","",VLOOKUP($A92,記③女,2,FALSE))</f>
        <v/>
      </c>
      <c r="C92" s="375"/>
      <c r="D92" s="25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IF(VLOOKUP($A92,記③女,5,FALSE)="","",VLOOKUP($A92,記③女,5,FALSE))</f>
        <v/>
      </c>
      <c r="H92" s="373" t="str">
        <f>IF(VLOOKUP($A92,記③女,6,FALSE)="","",VLOOKUP($A92,記③女,6,FALSE))</f>
        <v/>
      </c>
      <c r="I92" s="371" t="str">
        <f>IF(VLOOKUP($A92,記③女,7,FALSE)="","",VLOOKUP($A92,記③女,7,FALSE))</f>
        <v/>
      </c>
      <c r="J92" s="373" t="str">
        <f>IF(VLOOKUP($A92,記③女,8,FALSE)="","",VLOOKUP($A92,記③女,8,FALSE))</f>
        <v/>
      </c>
      <c r="K92" s="371" t="str">
        <f>IF(VLOOKUP($A92,記③女,9,FALSE)="","",VLOOKUP($A92,記③女,9,FALSE))</f>
        <v/>
      </c>
      <c r="L92" s="373" t="str">
        <f>IF(VLOOKUP($A92,記③女,10,FALSE)="","",VLOOKUP($A92,記③女,10,FALSE))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>
      <c r="A93" s="345"/>
      <c r="B93" s="336"/>
      <c r="C93" s="375"/>
      <c r="D93" s="24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>
      <c r="A94" s="345">
        <f t="shared" ref="A94" si="32">A92+1</f>
        <v>37</v>
      </c>
      <c r="B94" s="336" t="str">
        <f>IF(VLOOKUP($A94,記③女,2,FALSE)="","",VLOOKUP($A94,記③女,2,FALSE))</f>
        <v/>
      </c>
      <c r="C94" s="375"/>
      <c r="D94" s="25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IF(VLOOKUP($A94,記③女,5,FALSE)="","",VLOOKUP($A94,記③女,5,FALSE))</f>
        <v/>
      </c>
      <c r="H94" s="373" t="str">
        <f>IF(VLOOKUP($A94,記③女,6,FALSE)="","",VLOOKUP($A94,記③女,6,FALSE))</f>
        <v/>
      </c>
      <c r="I94" s="371" t="str">
        <f>IF(VLOOKUP($A94,記③女,7,FALSE)="","",VLOOKUP($A94,記③女,7,FALSE))</f>
        <v/>
      </c>
      <c r="J94" s="373" t="str">
        <f>IF(VLOOKUP($A94,記③女,8,FALSE)="","",VLOOKUP($A94,記③女,8,FALSE))</f>
        <v/>
      </c>
      <c r="K94" s="371" t="str">
        <f>IF(VLOOKUP($A94,記③女,9,FALSE)="","",VLOOKUP($A94,記③女,9,FALSE))</f>
        <v/>
      </c>
      <c r="L94" s="373" t="str">
        <f>IF(VLOOKUP($A94,記③女,10,FALSE)="","",VLOOKUP($A94,記③女,10,FALSE))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>
      <c r="A95" s="345"/>
      <c r="B95" s="336"/>
      <c r="C95" s="375"/>
      <c r="D95" s="24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>
      <c r="A96" s="345">
        <f t="shared" ref="A96" si="33">A94+1</f>
        <v>38</v>
      </c>
      <c r="B96" s="336" t="str">
        <f>IF(VLOOKUP($A96,記③女,2,FALSE)="","",VLOOKUP($A96,記③女,2,FALSE))</f>
        <v/>
      </c>
      <c r="C96" s="375"/>
      <c r="D96" s="25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IF(VLOOKUP($A96,記③女,5,FALSE)="","",VLOOKUP($A96,記③女,5,FALSE))</f>
        <v/>
      </c>
      <c r="H96" s="373" t="str">
        <f>IF(VLOOKUP($A96,記③女,6,FALSE)="","",VLOOKUP($A96,記③女,6,FALSE))</f>
        <v/>
      </c>
      <c r="I96" s="371" t="str">
        <f>IF(VLOOKUP($A96,記③女,7,FALSE)="","",VLOOKUP($A96,記③女,7,FALSE))</f>
        <v/>
      </c>
      <c r="J96" s="373" t="str">
        <f>IF(VLOOKUP($A96,記③女,8,FALSE)="","",VLOOKUP($A96,記③女,8,FALSE))</f>
        <v/>
      </c>
      <c r="K96" s="371" t="str">
        <f>IF(VLOOKUP($A96,記③女,9,FALSE)="","",VLOOKUP($A96,記③女,9,FALSE))</f>
        <v/>
      </c>
      <c r="L96" s="373" t="str">
        <f>IF(VLOOKUP($A96,記③女,10,FALSE)="","",VLOOKUP($A96,記③女,10,FALSE))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>
      <c r="A97" s="345"/>
      <c r="B97" s="336"/>
      <c r="C97" s="375"/>
      <c r="D97" s="24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>
      <c r="A98" s="345">
        <f t="shared" ref="A98" si="34">A96+1</f>
        <v>39</v>
      </c>
      <c r="B98" s="336" t="str">
        <f>IF(VLOOKUP($A98,記③女,2,FALSE)="","",VLOOKUP($A98,記③女,2,FALSE))</f>
        <v/>
      </c>
      <c r="C98" s="375"/>
      <c r="D98" s="25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IF(VLOOKUP($A98,記③女,5,FALSE)="","",VLOOKUP($A98,記③女,5,FALSE))</f>
        <v/>
      </c>
      <c r="H98" s="373" t="str">
        <f>IF(VLOOKUP($A98,記③女,6,FALSE)="","",VLOOKUP($A98,記③女,6,FALSE))</f>
        <v/>
      </c>
      <c r="I98" s="371" t="str">
        <f>IF(VLOOKUP($A98,記③女,7,FALSE)="","",VLOOKUP($A98,記③女,7,FALSE))</f>
        <v/>
      </c>
      <c r="J98" s="373" t="str">
        <f>IF(VLOOKUP($A98,記③女,8,FALSE)="","",VLOOKUP($A98,記③女,8,FALSE))</f>
        <v/>
      </c>
      <c r="K98" s="371" t="str">
        <f>IF(VLOOKUP($A98,記③女,9,FALSE)="","",VLOOKUP($A98,記③女,9,FALSE))</f>
        <v/>
      </c>
      <c r="L98" s="373" t="str">
        <f>IF(VLOOKUP($A98,記③女,10,FALSE)="","",VLOOKUP($A98,記③女,10,FALSE))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>
      <c r="A99" s="345"/>
      <c r="B99" s="336"/>
      <c r="C99" s="375"/>
      <c r="D99" s="24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>
      <c r="A100" s="345">
        <f t="shared" ref="A100" si="35">A98+1</f>
        <v>40</v>
      </c>
      <c r="B100" s="324" t="str">
        <f>IF(VLOOKUP($A100,記③女,2,FALSE)="","",VLOOKUP($A100,記③女,2,FALSE))</f>
        <v/>
      </c>
      <c r="C100" s="378"/>
      <c r="D100" s="25" t="str">
        <f>IF($B100="","",IF(VLOOKUP($B100,名簿,3,FALSE)="","",VLOOKUP($B100,名簿,3,FALSE)))</f>
        <v/>
      </c>
      <c r="E100" s="378" t="str">
        <f>IF($B100="","",IF(VLOOKUP($B100,名簿,4,FALSE)="","",VLOOKUP($B100,名簿,4,FALSE)))</f>
        <v/>
      </c>
      <c r="F100" s="378" t="str">
        <f>IF($B100="","",IF(VLOOKUP($B100,名簿,5,FALSE)="","",VLOOKUP($B100,名簿,5,FALSE)))</f>
        <v/>
      </c>
      <c r="G100" s="380" t="str">
        <f>IF(VLOOKUP($A100,記③女,5,FALSE)="","",VLOOKUP($A100,記③女,5,FALSE))</f>
        <v/>
      </c>
      <c r="H100" s="373" t="str">
        <f>IF(VLOOKUP($A100,記③女,6,FALSE)="","",VLOOKUP($A100,記③女,6,FALSE))</f>
        <v/>
      </c>
      <c r="I100" s="380" t="str">
        <f>IF(VLOOKUP($A100,記③女,7,FALSE)="","",VLOOKUP($A100,記③女,7,FALSE))</f>
        <v/>
      </c>
      <c r="J100" s="373" t="str">
        <f>IF(VLOOKUP($A100,記③女,8,FALSE)="","",VLOOKUP($A100,記③女,8,FALSE))</f>
        <v/>
      </c>
      <c r="K100" s="380" t="str">
        <f>IF(VLOOKUP($A100,記③女,9,FALSE)="","",VLOOKUP($A100,記③女,9,FALSE))</f>
        <v/>
      </c>
      <c r="L100" s="373" t="str">
        <f>IF(VLOOKUP($A100,記③女,10,FALSE)="","",VLOOKUP($A100,記③女,10,FALSE))</f>
        <v/>
      </c>
      <c r="M100" s="378" t="str">
        <f>IF($B100="","",IF(VLOOKUP($B100,名簿,7,FALSE)="","",VLOOKUP($B100,名簿,7,FALSE)))</f>
        <v/>
      </c>
      <c r="N100" s="382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79"/>
      <c r="D101" s="26" t="str">
        <f>IF($B100="","",VLOOKUP($B100,名簿,2,FALSE))</f>
        <v/>
      </c>
      <c r="E101" s="379"/>
      <c r="F101" s="379"/>
      <c r="G101" s="381"/>
      <c r="H101" s="384"/>
      <c r="I101" s="381"/>
      <c r="J101" s="384"/>
      <c r="K101" s="381"/>
      <c r="L101" s="384"/>
      <c r="M101" s="379"/>
      <c r="N101" s="383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IF(SUM(記③入力!$F$4,記③入力!$Q$4)=0,"",SUM(記③入力!$F$4,記③入力!$Q$4))</f>
        <v/>
      </c>
      <c r="I103" s="339" t="str">
        <f>IF(H103="","",H103*名簿!$L$7)</f>
        <v/>
      </c>
      <c r="J103" s="341" t="s">
        <v>14</v>
      </c>
      <c r="K103" s="337" t="str">
        <f>IF(SUM(記③入力!$G$4,記③入力!$R$4)=0,"",SUM(記③入力!$G$4,記③入力!$R$4))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記③入力!$A$1</f>
        <v>第３回　厚木市陸上競技記録会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IF(VLOOKUP($A115,記③女,2,FALSE)="","",VLOOKUP($A115,記③女,2,FALSE))</f>
        <v/>
      </c>
      <c r="C115" s="374"/>
      <c r="D115" s="23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IF(VLOOKUP($A115,記③女,5,FALSE)="","",VLOOKUP($A115,記③女,5,FALSE))</f>
        <v/>
      </c>
      <c r="H115" s="372" t="str">
        <f>IF(VLOOKUP($A115,記③女,6,FALSE)="","",VLOOKUP($A115,記③女,6,FALSE))</f>
        <v/>
      </c>
      <c r="I115" s="370" t="str">
        <f>IF(VLOOKUP($A115,記③女,7,FALSE)="","",VLOOKUP($A115,記③女,7,FALSE))</f>
        <v/>
      </c>
      <c r="J115" s="372" t="str">
        <f>IF(VLOOKUP($A115,記③女,8,FALSE)="","",VLOOKUP($A115,記③女,8,FALSE))</f>
        <v/>
      </c>
      <c r="K115" s="370" t="str">
        <f>IF(VLOOKUP($A115,記③女,9,FALSE)="","",VLOOKUP($A115,記③女,9,FALSE))</f>
        <v/>
      </c>
      <c r="L115" s="372" t="str">
        <f>IF(VLOOKUP($A115,記③女,10,FALSE)="","",VLOOKUP($A115,記③女,10,FALSE))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75"/>
      <c r="D116" s="24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>
      <c r="A117" s="345">
        <f>A115+1</f>
        <v>42</v>
      </c>
      <c r="B117" s="336" t="str">
        <f>IF(VLOOKUP($A117,記③女,2,FALSE)="","",VLOOKUP($A117,記③女,2,FALSE))</f>
        <v/>
      </c>
      <c r="C117" s="375"/>
      <c r="D117" s="25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IF(VLOOKUP($A117,記③女,5,FALSE)="","",VLOOKUP($A117,記③女,5,FALSE))</f>
        <v/>
      </c>
      <c r="H117" s="373" t="str">
        <f>IF(VLOOKUP($A117,記③女,6,FALSE)="","",VLOOKUP($A117,記③女,6,FALSE))</f>
        <v/>
      </c>
      <c r="I117" s="371" t="str">
        <f>IF(VLOOKUP($A117,記③女,7,FALSE)="","",VLOOKUP($A117,記③女,7,FALSE))</f>
        <v/>
      </c>
      <c r="J117" s="373" t="str">
        <f>IF(VLOOKUP($A117,記③女,8,FALSE)="","",VLOOKUP($A117,記③女,8,FALSE))</f>
        <v/>
      </c>
      <c r="K117" s="371" t="str">
        <f>IF(VLOOKUP($A117,記③女,9,FALSE)="","",VLOOKUP($A117,記③女,9,FALSE))</f>
        <v/>
      </c>
      <c r="L117" s="373" t="str">
        <f>IF(VLOOKUP($A117,記③女,10,FALSE)="","",VLOOKUP($A117,記③女,10,FALSE))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75"/>
      <c r="D118" s="24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>
      <c r="A119" s="345">
        <f t="shared" ref="A119" si="36">A117+1</f>
        <v>43</v>
      </c>
      <c r="B119" s="336" t="str">
        <f>IF(VLOOKUP($A119,記③女,2,FALSE)="","",VLOOKUP($A119,記③女,2,FALSE))</f>
        <v/>
      </c>
      <c r="C119" s="375"/>
      <c r="D119" s="25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IF(VLOOKUP($A119,記③女,5,FALSE)="","",VLOOKUP($A119,記③女,5,FALSE))</f>
        <v/>
      </c>
      <c r="H119" s="373" t="str">
        <f>IF(VLOOKUP($A119,記③女,6,FALSE)="","",VLOOKUP($A119,記③女,6,FALSE))</f>
        <v/>
      </c>
      <c r="I119" s="371" t="str">
        <f>IF(VLOOKUP($A119,記③女,7,FALSE)="","",VLOOKUP($A119,記③女,7,FALSE))</f>
        <v/>
      </c>
      <c r="J119" s="373" t="str">
        <f>IF(VLOOKUP($A119,記③女,8,FALSE)="","",VLOOKUP($A119,記③女,8,FALSE))</f>
        <v/>
      </c>
      <c r="K119" s="371" t="str">
        <f>IF(VLOOKUP($A119,記③女,9,FALSE)="","",VLOOKUP($A119,記③女,9,FALSE))</f>
        <v/>
      </c>
      <c r="L119" s="373" t="str">
        <f>IF(VLOOKUP($A119,記③女,10,FALSE)="","",VLOOKUP($A119,記③女,10,FALSE))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75"/>
      <c r="D120" s="24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>
      <c r="A121" s="345">
        <f t="shared" ref="A121" si="37">A119+1</f>
        <v>44</v>
      </c>
      <c r="B121" s="336" t="str">
        <f>IF(VLOOKUP($A121,記③女,2,FALSE)="","",VLOOKUP($A121,記③女,2,FALSE))</f>
        <v/>
      </c>
      <c r="C121" s="375"/>
      <c r="D121" s="25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IF(VLOOKUP($A121,記③女,5,FALSE)="","",VLOOKUP($A121,記③女,5,FALSE))</f>
        <v/>
      </c>
      <c r="H121" s="373" t="str">
        <f>IF(VLOOKUP($A121,記③女,6,FALSE)="","",VLOOKUP($A121,記③女,6,FALSE))</f>
        <v/>
      </c>
      <c r="I121" s="371" t="str">
        <f>IF(VLOOKUP($A121,記③女,7,FALSE)="","",VLOOKUP($A121,記③女,7,FALSE))</f>
        <v/>
      </c>
      <c r="J121" s="373" t="str">
        <f>IF(VLOOKUP($A121,記③女,8,FALSE)="","",VLOOKUP($A121,記③女,8,FALSE))</f>
        <v/>
      </c>
      <c r="K121" s="371" t="str">
        <f>IF(VLOOKUP($A121,記③女,9,FALSE)="","",VLOOKUP($A121,記③女,9,FALSE))</f>
        <v/>
      </c>
      <c r="L121" s="373" t="str">
        <f>IF(VLOOKUP($A121,記③女,10,FALSE)="","",VLOOKUP($A121,記③女,10,FALSE))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75"/>
      <c r="D122" s="24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>
      <c r="A123" s="345">
        <f t="shared" ref="A123" si="38">A121+1</f>
        <v>45</v>
      </c>
      <c r="B123" s="336" t="str">
        <f>IF(VLOOKUP($A123,記③女,2,FALSE)="","",VLOOKUP($A123,記③女,2,FALSE))</f>
        <v/>
      </c>
      <c r="C123" s="375"/>
      <c r="D123" s="25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IF(VLOOKUP($A123,記③女,5,FALSE)="","",VLOOKUP($A123,記③女,5,FALSE))</f>
        <v/>
      </c>
      <c r="H123" s="373" t="str">
        <f>IF(VLOOKUP($A123,記③女,6,FALSE)="","",VLOOKUP($A123,記③女,6,FALSE))</f>
        <v/>
      </c>
      <c r="I123" s="371" t="str">
        <f>IF(VLOOKUP($A123,記③女,7,FALSE)="","",VLOOKUP($A123,記③女,7,FALSE))</f>
        <v/>
      </c>
      <c r="J123" s="373" t="str">
        <f>IF(VLOOKUP($A123,記③女,8,FALSE)="","",VLOOKUP($A123,記③女,8,FALSE))</f>
        <v/>
      </c>
      <c r="K123" s="371" t="str">
        <f>IF(VLOOKUP($A123,記③女,9,FALSE)="","",VLOOKUP($A123,記③女,9,FALSE))</f>
        <v/>
      </c>
      <c r="L123" s="373" t="str">
        <f>IF(VLOOKUP($A123,記③女,10,FALSE)="","",VLOOKUP($A123,記③女,10,FALSE))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75"/>
      <c r="D124" s="24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>
      <c r="A125" s="345">
        <f t="shared" ref="A125" si="39">A123+1</f>
        <v>46</v>
      </c>
      <c r="B125" s="336" t="str">
        <f>IF(VLOOKUP($A125,記③女,2,FALSE)="","",VLOOKUP($A125,記③女,2,FALSE))</f>
        <v/>
      </c>
      <c r="C125" s="375"/>
      <c r="D125" s="25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IF(VLOOKUP($A125,記③女,5,FALSE)="","",VLOOKUP($A125,記③女,5,FALSE))</f>
        <v/>
      </c>
      <c r="H125" s="373" t="str">
        <f>IF(VLOOKUP($A125,記③女,6,FALSE)="","",VLOOKUP($A125,記③女,6,FALSE))</f>
        <v/>
      </c>
      <c r="I125" s="371" t="str">
        <f>IF(VLOOKUP($A125,記③女,7,FALSE)="","",VLOOKUP($A125,記③女,7,FALSE))</f>
        <v/>
      </c>
      <c r="J125" s="373" t="str">
        <f>IF(VLOOKUP($A125,記③女,8,FALSE)="","",VLOOKUP($A125,記③女,8,FALSE))</f>
        <v/>
      </c>
      <c r="K125" s="371" t="str">
        <f>IF(VLOOKUP($A125,記③女,9,FALSE)="","",VLOOKUP($A125,記③女,9,FALSE))</f>
        <v/>
      </c>
      <c r="L125" s="373" t="str">
        <f>IF(VLOOKUP($A125,記③女,10,FALSE)="","",VLOOKUP($A125,記③女,10,FALSE))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75"/>
      <c r="D126" s="24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>
      <c r="A127" s="345">
        <f t="shared" ref="A127" si="40">A125+1</f>
        <v>47</v>
      </c>
      <c r="B127" s="336" t="str">
        <f>IF(VLOOKUP($A127,記③女,2,FALSE)="","",VLOOKUP($A127,記③女,2,FALSE))</f>
        <v/>
      </c>
      <c r="C127" s="375"/>
      <c r="D127" s="25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IF(VLOOKUP($A127,記③女,5,FALSE)="","",VLOOKUP($A127,記③女,5,FALSE))</f>
        <v/>
      </c>
      <c r="H127" s="373" t="str">
        <f>IF(VLOOKUP($A127,記③女,6,FALSE)="","",VLOOKUP($A127,記③女,6,FALSE))</f>
        <v/>
      </c>
      <c r="I127" s="371" t="str">
        <f>IF(VLOOKUP($A127,記③女,7,FALSE)="","",VLOOKUP($A127,記③女,7,FALSE))</f>
        <v/>
      </c>
      <c r="J127" s="373" t="str">
        <f>IF(VLOOKUP($A127,記③女,8,FALSE)="","",VLOOKUP($A127,記③女,8,FALSE))</f>
        <v/>
      </c>
      <c r="K127" s="371" t="str">
        <f>IF(VLOOKUP($A127,記③女,9,FALSE)="","",VLOOKUP($A127,記③女,9,FALSE))</f>
        <v/>
      </c>
      <c r="L127" s="373" t="str">
        <f>IF(VLOOKUP($A127,記③女,10,FALSE)="","",VLOOKUP($A127,記③女,10,FALSE))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75"/>
      <c r="D128" s="24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>
      <c r="A129" s="345">
        <f t="shared" ref="A129" si="41">A127+1</f>
        <v>48</v>
      </c>
      <c r="B129" s="336" t="str">
        <f>IF(VLOOKUP($A129,記③女,2,FALSE)="","",VLOOKUP($A129,記③女,2,FALSE))</f>
        <v/>
      </c>
      <c r="C129" s="375"/>
      <c r="D129" s="25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IF(VLOOKUP($A129,記③女,5,FALSE)="","",VLOOKUP($A129,記③女,5,FALSE))</f>
        <v/>
      </c>
      <c r="H129" s="373" t="str">
        <f>IF(VLOOKUP($A129,記③女,6,FALSE)="","",VLOOKUP($A129,記③女,6,FALSE))</f>
        <v/>
      </c>
      <c r="I129" s="371" t="str">
        <f>IF(VLOOKUP($A129,記③女,7,FALSE)="","",VLOOKUP($A129,記③女,7,FALSE))</f>
        <v/>
      </c>
      <c r="J129" s="373" t="str">
        <f>IF(VLOOKUP($A129,記③女,8,FALSE)="","",VLOOKUP($A129,記③女,8,FALSE))</f>
        <v/>
      </c>
      <c r="K129" s="371" t="str">
        <f>IF(VLOOKUP($A129,記③女,9,FALSE)="","",VLOOKUP($A129,記③女,9,FALSE))</f>
        <v/>
      </c>
      <c r="L129" s="373" t="str">
        <f>IF(VLOOKUP($A129,記③女,10,FALSE)="","",VLOOKUP($A129,記③女,10,FALSE))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75"/>
      <c r="D130" s="24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>
      <c r="A131" s="345">
        <f t="shared" ref="A131" si="42">A129+1</f>
        <v>49</v>
      </c>
      <c r="B131" s="336" t="str">
        <f>IF(VLOOKUP($A131,記③女,2,FALSE)="","",VLOOKUP($A131,記③女,2,FALSE))</f>
        <v/>
      </c>
      <c r="C131" s="375"/>
      <c r="D131" s="25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IF(VLOOKUP($A131,記③女,5,FALSE)="","",VLOOKUP($A131,記③女,5,FALSE))</f>
        <v/>
      </c>
      <c r="H131" s="373" t="str">
        <f>IF(VLOOKUP($A131,記③女,6,FALSE)="","",VLOOKUP($A131,記③女,6,FALSE))</f>
        <v/>
      </c>
      <c r="I131" s="371" t="str">
        <f>IF(VLOOKUP($A131,記③女,7,FALSE)="","",VLOOKUP($A131,記③女,7,FALSE))</f>
        <v/>
      </c>
      <c r="J131" s="373" t="str">
        <f>IF(VLOOKUP($A131,記③女,8,FALSE)="","",VLOOKUP($A131,記③女,8,FALSE))</f>
        <v/>
      </c>
      <c r="K131" s="371" t="str">
        <f>IF(VLOOKUP($A131,記③女,9,FALSE)="","",VLOOKUP($A131,記③女,9,FALSE))</f>
        <v/>
      </c>
      <c r="L131" s="373" t="str">
        <f>IF(VLOOKUP($A131,記③女,10,FALSE)="","",VLOOKUP($A131,記③女,10,FALSE))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75"/>
      <c r="D132" s="24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>
      <c r="A133" s="345">
        <f t="shared" ref="A133" si="43">A131+1</f>
        <v>50</v>
      </c>
      <c r="B133" s="336" t="str">
        <f>IF(VLOOKUP($A133,記③女,2,FALSE)="","",VLOOKUP($A133,記③女,2,FALSE))</f>
        <v/>
      </c>
      <c r="C133" s="375"/>
      <c r="D133" s="25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IF(VLOOKUP($A133,記③女,5,FALSE)="","",VLOOKUP($A133,記③女,5,FALSE))</f>
        <v/>
      </c>
      <c r="H133" s="373" t="str">
        <f>IF(VLOOKUP($A133,記③女,6,FALSE)="","",VLOOKUP($A133,記③女,6,FALSE))</f>
        <v/>
      </c>
      <c r="I133" s="371" t="str">
        <f>IF(VLOOKUP($A133,記③女,7,FALSE)="","",VLOOKUP($A133,記③女,7,FALSE))</f>
        <v/>
      </c>
      <c r="J133" s="373" t="str">
        <f>IF(VLOOKUP($A133,記③女,8,FALSE)="","",VLOOKUP($A133,記③女,8,FALSE))</f>
        <v/>
      </c>
      <c r="K133" s="371" t="str">
        <f>IF(VLOOKUP($A133,記③女,9,FALSE)="","",VLOOKUP($A133,記③女,9,FALSE))</f>
        <v/>
      </c>
      <c r="L133" s="373" t="str">
        <f>IF(VLOOKUP($A133,記③女,10,FALSE)="","",VLOOKUP($A133,記③女,10,FALSE))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75"/>
      <c r="D134" s="24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>
      <c r="A135" s="345">
        <f t="shared" ref="A135" si="44">A133+1</f>
        <v>51</v>
      </c>
      <c r="B135" s="336" t="str">
        <f>IF(VLOOKUP($A135,記③女,2,FALSE)="","",VLOOKUP($A135,記③女,2,FALSE))</f>
        <v/>
      </c>
      <c r="C135" s="375"/>
      <c r="D135" s="25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IF(VLOOKUP($A135,記③女,5,FALSE)="","",VLOOKUP($A135,記③女,5,FALSE))</f>
        <v/>
      </c>
      <c r="H135" s="373" t="str">
        <f>IF(VLOOKUP($A135,記③女,6,FALSE)="","",VLOOKUP($A135,記③女,6,FALSE))</f>
        <v/>
      </c>
      <c r="I135" s="371" t="str">
        <f>IF(VLOOKUP($A135,記③女,7,FALSE)="","",VLOOKUP($A135,記③女,7,FALSE))</f>
        <v/>
      </c>
      <c r="J135" s="373" t="str">
        <f>IF(VLOOKUP($A135,記③女,8,FALSE)="","",VLOOKUP($A135,記③女,8,FALSE))</f>
        <v/>
      </c>
      <c r="K135" s="371" t="str">
        <f>IF(VLOOKUP($A135,記③女,9,FALSE)="","",VLOOKUP($A135,記③女,9,FALSE))</f>
        <v/>
      </c>
      <c r="L135" s="373" t="str">
        <f>IF(VLOOKUP($A135,記③女,10,FALSE)="","",VLOOKUP($A135,記③女,10,FALSE))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75"/>
      <c r="D136" s="24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>
      <c r="A137" s="345">
        <f t="shared" ref="A137" si="45">A135+1</f>
        <v>52</v>
      </c>
      <c r="B137" s="336" t="str">
        <f>IF(VLOOKUP($A137,記③女,2,FALSE)="","",VLOOKUP($A137,記③女,2,FALSE))</f>
        <v/>
      </c>
      <c r="C137" s="375"/>
      <c r="D137" s="25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IF(VLOOKUP($A137,記③女,5,FALSE)="","",VLOOKUP($A137,記③女,5,FALSE))</f>
        <v/>
      </c>
      <c r="H137" s="373" t="str">
        <f>IF(VLOOKUP($A137,記③女,6,FALSE)="","",VLOOKUP($A137,記③女,6,FALSE))</f>
        <v/>
      </c>
      <c r="I137" s="371" t="str">
        <f>IF(VLOOKUP($A137,記③女,7,FALSE)="","",VLOOKUP($A137,記③女,7,FALSE))</f>
        <v/>
      </c>
      <c r="J137" s="373" t="str">
        <f>IF(VLOOKUP($A137,記③女,8,FALSE)="","",VLOOKUP($A137,記③女,8,FALSE))</f>
        <v/>
      </c>
      <c r="K137" s="371" t="str">
        <f>IF(VLOOKUP($A137,記③女,9,FALSE)="","",VLOOKUP($A137,記③女,9,FALSE))</f>
        <v/>
      </c>
      <c r="L137" s="373" t="str">
        <f>IF(VLOOKUP($A137,記③女,10,FALSE)="","",VLOOKUP($A137,記③女,10,FALSE))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75"/>
      <c r="D138" s="24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>
      <c r="A139" s="345">
        <f t="shared" ref="A139" si="46">A137+1</f>
        <v>53</v>
      </c>
      <c r="B139" s="336" t="str">
        <f>IF(VLOOKUP($A139,記③女,2,FALSE)="","",VLOOKUP($A139,記③女,2,FALSE))</f>
        <v/>
      </c>
      <c r="C139" s="375"/>
      <c r="D139" s="25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IF(VLOOKUP($A139,記③女,5,FALSE)="","",VLOOKUP($A139,記③女,5,FALSE))</f>
        <v/>
      </c>
      <c r="H139" s="373" t="str">
        <f>IF(VLOOKUP($A139,記③女,6,FALSE)="","",VLOOKUP($A139,記③女,6,FALSE))</f>
        <v/>
      </c>
      <c r="I139" s="371" t="str">
        <f>IF(VLOOKUP($A139,記③女,7,FALSE)="","",VLOOKUP($A139,記③女,7,FALSE))</f>
        <v/>
      </c>
      <c r="J139" s="373" t="str">
        <f>IF(VLOOKUP($A139,記③女,8,FALSE)="","",VLOOKUP($A139,記③女,8,FALSE))</f>
        <v/>
      </c>
      <c r="K139" s="371" t="str">
        <f>IF(VLOOKUP($A139,記③女,9,FALSE)="","",VLOOKUP($A139,記③女,9,FALSE))</f>
        <v/>
      </c>
      <c r="L139" s="373" t="str">
        <f>IF(VLOOKUP($A139,記③女,10,FALSE)="","",VLOOKUP($A139,記③女,10,FALSE))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75"/>
      <c r="D140" s="24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>
      <c r="A141" s="345">
        <f t="shared" ref="A141" si="47">A139+1</f>
        <v>54</v>
      </c>
      <c r="B141" s="336" t="str">
        <f>IF(VLOOKUP($A141,記③女,2,FALSE)="","",VLOOKUP($A141,記③女,2,FALSE))</f>
        <v/>
      </c>
      <c r="C141" s="375"/>
      <c r="D141" s="25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IF(VLOOKUP($A141,記③女,5,FALSE)="","",VLOOKUP($A141,記③女,5,FALSE))</f>
        <v/>
      </c>
      <c r="H141" s="373" t="str">
        <f>IF(VLOOKUP($A141,記③女,6,FALSE)="","",VLOOKUP($A141,記③女,6,FALSE))</f>
        <v/>
      </c>
      <c r="I141" s="371" t="str">
        <f>IF(VLOOKUP($A141,記③女,7,FALSE)="","",VLOOKUP($A141,記③女,7,FALSE))</f>
        <v/>
      </c>
      <c r="J141" s="373" t="str">
        <f>IF(VLOOKUP($A141,記③女,8,FALSE)="","",VLOOKUP($A141,記③女,8,FALSE))</f>
        <v/>
      </c>
      <c r="K141" s="371" t="str">
        <f>IF(VLOOKUP($A141,記③女,9,FALSE)="","",VLOOKUP($A141,記③女,9,FALSE))</f>
        <v/>
      </c>
      <c r="L141" s="373" t="str">
        <f>IF(VLOOKUP($A141,記③女,10,FALSE)="","",VLOOKUP($A141,記③女,10,FALSE))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75"/>
      <c r="D142" s="24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>
      <c r="A143" s="345">
        <f t="shared" ref="A143" si="48">A141+1</f>
        <v>55</v>
      </c>
      <c r="B143" s="336" t="str">
        <f>IF(VLOOKUP($A143,記③女,2,FALSE)="","",VLOOKUP($A143,記③女,2,FALSE))</f>
        <v/>
      </c>
      <c r="C143" s="375"/>
      <c r="D143" s="25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IF(VLOOKUP($A143,記③女,5,FALSE)="","",VLOOKUP($A143,記③女,5,FALSE))</f>
        <v/>
      </c>
      <c r="H143" s="373" t="str">
        <f>IF(VLOOKUP($A143,記③女,6,FALSE)="","",VLOOKUP($A143,記③女,6,FALSE))</f>
        <v/>
      </c>
      <c r="I143" s="371" t="str">
        <f>IF(VLOOKUP($A143,記③女,7,FALSE)="","",VLOOKUP($A143,記③女,7,FALSE))</f>
        <v/>
      </c>
      <c r="J143" s="373" t="str">
        <f>IF(VLOOKUP($A143,記③女,8,FALSE)="","",VLOOKUP($A143,記③女,8,FALSE))</f>
        <v/>
      </c>
      <c r="K143" s="371" t="str">
        <f>IF(VLOOKUP($A143,記③女,9,FALSE)="","",VLOOKUP($A143,記③女,9,FALSE))</f>
        <v/>
      </c>
      <c r="L143" s="373" t="str">
        <f>IF(VLOOKUP($A143,記③女,10,FALSE)="","",VLOOKUP($A143,記③女,10,FALSE))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75"/>
      <c r="D144" s="24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>
      <c r="A145" s="345">
        <f t="shared" ref="A145" si="49">A143+1</f>
        <v>56</v>
      </c>
      <c r="B145" s="336" t="str">
        <f>IF(VLOOKUP($A145,記③女,2,FALSE)="","",VLOOKUP($A145,記③女,2,FALSE))</f>
        <v/>
      </c>
      <c r="C145" s="375"/>
      <c r="D145" s="25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IF(VLOOKUP($A145,記③女,5,FALSE)="","",VLOOKUP($A145,記③女,5,FALSE))</f>
        <v/>
      </c>
      <c r="H145" s="373" t="str">
        <f>IF(VLOOKUP($A145,記③女,6,FALSE)="","",VLOOKUP($A145,記③女,6,FALSE))</f>
        <v/>
      </c>
      <c r="I145" s="371" t="str">
        <f>IF(VLOOKUP($A145,記③女,7,FALSE)="","",VLOOKUP($A145,記③女,7,FALSE))</f>
        <v/>
      </c>
      <c r="J145" s="373" t="str">
        <f>IF(VLOOKUP($A145,記③女,8,FALSE)="","",VLOOKUP($A145,記③女,8,FALSE))</f>
        <v/>
      </c>
      <c r="K145" s="371" t="str">
        <f>IF(VLOOKUP($A145,記③女,9,FALSE)="","",VLOOKUP($A145,記③女,9,FALSE))</f>
        <v/>
      </c>
      <c r="L145" s="373" t="str">
        <f>IF(VLOOKUP($A145,記③女,10,FALSE)="","",VLOOKUP($A145,記③女,10,FALSE))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75"/>
      <c r="D146" s="24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>
      <c r="A147" s="345">
        <f t="shared" ref="A147" si="50">A145+1</f>
        <v>57</v>
      </c>
      <c r="B147" s="336" t="str">
        <f>IF(VLOOKUP($A147,記③女,2,FALSE)="","",VLOOKUP($A147,記③女,2,FALSE))</f>
        <v/>
      </c>
      <c r="C147" s="375"/>
      <c r="D147" s="25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IF(VLOOKUP($A147,記③女,5,FALSE)="","",VLOOKUP($A147,記③女,5,FALSE))</f>
        <v/>
      </c>
      <c r="H147" s="373" t="str">
        <f>IF(VLOOKUP($A147,記③女,6,FALSE)="","",VLOOKUP($A147,記③女,6,FALSE))</f>
        <v/>
      </c>
      <c r="I147" s="371" t="str">
        <f>IF(VLOOKUP($A147,記③女,7,FALSE)="","",VLOOKUP($A147,記③女,7,FALSE))</f>
        <v/>
      </c>
      <c r="J147" s="373" t="str">
        <f>IF(VLOOKUP($A147,記③女,8,FALSE)="","",VLOOKUP($A147,記③女,8,FALSE))</f>
        <v/>
      </c>
      <c r="K147" s="371" t="str">
        <f>IF(VLOOKUP($A147,記③女,9,FALSE)="","",VLOOKUP($A147,記③女,9,FALSE))</f>
        <v/>
      </c>
      <c r="L147" s="373" t="str">
        <f>IF(VLOOKUP($A147,記③女,10,FALSE)="","",VLOOKUP($A147,記③女,10,FALSE))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75"/>
      <c r="D148" s="24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>
      <c r="A149" s="345">
        <f t="shared" ref="A149" si="51">A147+1</f>
        <v>58</v>
      </c>
      <c r="B149" s="336" t="str">
        <f>IF(VLOOKUP($A149,記③女,2,FALSE)="","",VLOOKUP($A149,記③女,2,FALSE))</f>
        <v/>
      </c>
      <c r="C149" s="375"/>
      <c r="D149" s="25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IF(VLOOKUP($A149,記③女,5,FALSE)="","",VLOOKUP($A149,記③女,5,FALSE))</f>
        <v/>
      </c>
      <c r="H149" s="373" t="str">
        <f>IF(VLOOKUP($A149,記③女,6,FALSE)="","",VLOOKUP($A149,記③女,6,FALSE))</f>
        <v/>
      </c>
      <c r="I149" s="371" t="str">
        <f>IF(VLOOKUP($A149,記③女,7,FALSE)="","",VLOOKUP($A149,記③女,7,FALSE))</f>
        <v/>
      </c>
      <c r="J149" s="373" t="str">
        <f>IF(VLOOKUP($A149,記③女,8,FALSE)="","",VLOOKUP($A149,記③女,8,FALSE))</f>
        <v/>
      </c>
      <c r="K149" s="371" t="str">
        <f>IF(VLOOKUP($A149,記③女,9,FALSE)="","",VLOOKUP($A149,記③女,9,FALSE))</f>
        <v/>
      </c>
      <c r="L149" s="373" t="str">
        <f>IF(VLOOKUP($A149,記③女,10,FALSE)="","",VLOOKUP($A149,記③女,10,FALSE))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75"/>
      <c r="D150" s="24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>
      <c r="A151" s="345">
        <f t="shared" ref="A151" si="52">A149+1</f>
        <v>59</v>
      </c>
      <c r="B151" s="336" t="str">
        <f>IF(VLOOKUP($A151,記③女,2,FALSE)="","",VLOOKUP($A151,記③女,2,FALSE))</f>
        <v/>
      </c>
      <c r="C151" s="375"/>
      <c r="D151" s="25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IF(VLOOKUP($A151,記③女,5,FALSE)="","",VLOOKUP($A151,記③女,5,FALSE))</f>
        <v/>
      </c>
      <c r="H151" s="373" t="str">
        <f>IF(VLOOKUP($A151,記③女,6,FALSE)="","",VLOOKUP($A151,記③女,6,FALSE))</f>
        <v/>
      </c>
      <c r="I151" s="371" t="str">
        <f>IF(VLOOKUP($A151,記③女,7,FALSE)="","",VLOOKUP($A151,記③女,7,FALSE))</f>
        <v/>
      </c>
      <c r="J151" s="373" t="str">
        <f>IF(VLOOKUP($A151,記③女,8,FALSE)="","",VLOOKUP($A151,記③女,8,FALSE))</f>
        <v/>
      </c>
      <c r="K151" s="371" t="str">
        <f>IF(VLOOKUP($A151,記③女,9,FALSE)="","",VLOOKUP($A151,記③女,9,FALSE))</f>
        <v/>
      </c>
      <c r="L151" s="373" t="str">
        <f>IF(VLOOKUP($A151,記③女,10,FALSE)="","",VLOOKUP($A151,記③女,10,FALSE))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75"/>
      <c r="D152" s="24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>
      <c r="A153" s="345">
        <f t="shared" ref="A153" si="53">A151+1</f>
        <v>60</v>
      </c>
      <c r="B153" s="324" t="str">
        <f>IF(VLOOKUP($A153,記③女,2,FALSE)="","",VLOOKUP($A153,記③女,2,FALSE))</f>
        <v/>
      </c>
      <c r="C153" s="378"/>
      <c r="D153" s="25" t="str">
        <f>IF($B153="","",IF(VLOOKUP($B153,名簿,3,FALSE)="","",VLOOKUP($B153,名簿,3,FALSE)))</f>
        <v/>
      </c>
      <c r="E153" s="378" t="str">
        <f>IF($B153="","",IF(VLOOKUP($B153,名簿,4,FALSE)="","",VLOOKUP($B153,名簿,4,FALSE)))</f>
        <v/>
      </c>
      <c r="F153" s="378" t="str">
        <f>IF($B153="","",IF(VLOOKUP($B153,名簿,5,FALSE)="","",VLOOKUP($B153,名簿,5,FALSE)))</f>
        <v/>
      </c>
      <c r="G153" s="380" t="str">
        <f>IF(VLOOKUP($A153,記③女,5,FALSE)="","",VLOOKUP($A153,記③女,5,FALSE))</f>
        <v/>
      </c>
      <c r="H153" s="373" t="str">
        <f>IF(VLOOKUP($A153,記③女,6,FALSE)="","",VLOOKUP($A153,記③女,6,FALSE))</f>
        <v/>
      </c>
      <c r="I153" s="380" t="str">
        <f>IF(VLOOKUP($A153,記③女,7,FALSE)="","",VLOOKUP($A153,記③女,7,FALSE))</f>
        <v/>
      </c>
      <c r="J153" s="373" t="str">
        <f>IF(VLOOKUP($A153,記③女,8,FALSE)="","",VLOOKUP($A153,記③女,8,FALSE))</f>
        <v/>
      </c>
      <c r="K153" s="380" t="str">
        <f>IF(VLOOKUP($A153,記③女,9,FALSE)="","",VLOOKUP($A153,記③女,9,FALSE))</f>
        <v/>
      </c>
      <c r="L153" s="373" t="str">
        <f>IF(VLOOKUP($A153,記③女,10,FALSE)="","",VLOOKUP($A153,記③女,10,FALSE))</f>
        <v/>
      </c>
      <c r="M153" s="378" t="str">
        <f>IF($B153="","",IF(VLOOKUP($B153,名簿,7,FALSE)="","",VLOOKUP($B153,名簿,7,FALSE)))</f>
        <v/>
      </c>
      <c r="N153" s="382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79"/>
      <c r="D154" s="26" t="str">
        <f>IF($B153="","",VLOOKUP($B153,名簿,2,FALSE))</f>
        <v/>
      </c>
      <c r="E154" s="379"/>
      <c r="F154" s="379"/>
      <c r="G154" s="381"/>
      <c r="H154" s="384"/>
      <c r="I154" s="381"/>
      <c r="J154" s="384"/>
      <c r="K154" s="381"/>
      <c r="L154" s="384"/>
      <c r="M154" s="379"/>
      <c r="N154" s="383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IF(SUM(記③入力!$F$4,記③入力!$Q$4)=0,"",SUM(記③入力!$F$4,記③入力!$Q$4))</f>
        <v/>
      </c>
      <c r="I156" s="339" t="str">
        <f>IF(H156="","",H156*名簿!$L$7)</f>
        <v/>
      </c>
      <c r="J156" s="341" t="s">
        <v>14</v>
      </c>
      <c r="K156" s="337" t="str">
        <f>IF(SUM(記③入力!$G$4,記③入力!$R$4)=0,"",SUM(記③入力!$G$4,記③入力!$R$4))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記③入力!$A$1</f>
        <v>第３回　厚木市陸上競技記録会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IF(VLOOKUP($A168,記③女,2,FALSE)="","",VLOOKUP($A168,記③女,2,FALSE))</f>
        <v/>
      </c>
      <c r="C168" s="374"/>
      <c r="D168" s="23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IF(VLOOKUP($A168,記③女,5,FALSE)="","",VLOOKUP($A168,記③女,5,FALSE))</f>
        <v/>
      </c>
      <c r="H168" s="372" t="str">
        <f>IF(VLOOKUP($A168,記③女,6,FALSE)="","",VLOOKUP($A168,記③女,6,FALSE))</f>
        <v/>
      </c>
      <c r="I168" s="370" t="str">
        <f>IF(VLOOKUP($A168,記③女,7,FALSE)="","",VLOOKUP($A168,記③女,7,FALSE))</f>
        <v/>
      </c>
      <c r="J168" s="372" t="str">
        <f>IF(VLOOKUP($A168,記③女,8,FALSE)="","",VLOOKUP($A168,記③女,8,FALSE))</f>
        <v/>
      </c>
      <c r="K168" s="370" t="str">
        <f>IF(VLOOKUP($A168,記③女,9,FALSE)="","",VLOOKUP($A168,記③女,9,FALSE))</f>
        <v/>
      </c>
      <c r="L168" s="372" t="str">
        <f>IF(VLOOKUP($A168,記③女,10,FALSE)="","",VLOOKUP($A168,記③女,10,FALSE))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75"/>
      <c r="D169" s="24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>
      <c r="A170" s="345">
        <f>A168+1</f>
        <v>62</v>
      </c>
      <c r="B170" s="336" t="str">
        <f>IF(VLOOKUP($A170,記③女,2,FALSE)="","",VLOOKUP($A170,記③女,2,FALSE))</f>
        <v/>
      </c>
      <c r="C170" s="375"/>
      <c r="D170" s="25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IF(VLOOKUP($A170,記③女,5,FALSE)="","",VLOOKUP($A170,記③女,5,FALSE))</f>
        <v/>
      </c>
      <c r="H170" s="373" t="str">
        <f>IF(VLOOKUP($A170,記③女,6,FALSE)="","",VLOOKUP($A170,記③女,6,FALSE))</f>
        <v/>
      </c>
      <c r="I170" s="371" t="str">
        <f>IF(VLOOKUP($A170,記③女,7,FALSE)="","",VLOOKUP($A170,記③女,7,FALSE))</f>
        <v/>
      </c>
      <c r="J170" s="373" t="str">
        <f>IF(VLOOKUP($A170,記③女,8,FALSE)="","",VLOOKUP($A170,記③女,8,FALSE))</f>
        <v/>
      </c>
      <c r="K170" s="371" t="str">
        <f>IF(VLOOKUP($A170,記③女,9,FALSE)="","",VLOOKUP($A170,記③女,9,FALSE))</f>
        <v/>
      </c>
      <c r="L170" s="373" t="str">
        <f>IF(VLOOKUP($A170,記③女,10,FALSE)="","",VLOOKUP($A170,記③女,10,FALSE))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75"/>
      <c r="D171" s="24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>
      <c r="A172" s="345">
        <f t="shared" ref="A172" si="54">A170+1</f>
        <v>63</v>
      </c>
      <c r="B172" s="336" t="str">
        <f>IF(VLOOKUP($A172,記③女,2,FALSE)="","",VLOOKUP($A172,記③女,2,FALSE))</f>
        <v/>
      </c>
      <c r="C172" s="375"/>
      <c r="D172" s="25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IF(VLOOKUP($A172,記③女,5,FALSE)="","",VLOOKUP($A172,記③女,5,FALSE))</f>
        <v/>
      </c>
      <c r="H172" s="373" t="str">
        <f>IF(VLOOKUP($A172,記③女,6,FALSE)="","",VLOOKUP($A172,記③女,6,FALSE))</f>
        <v/>
      </c>
      <c r="I172" s="371" t="str">
        <f>IF(VLOOKUP($A172,記③女,7,FALSE)="","",VLOOKUP($A172,記③女,7,FALSE))</f>
        <v/>
      </c>
      <c r="J172" s="373" t="str">
        <f>IF(VLOOKUP($A172,記③女,8,FALSE)="","",VLOOKUP($A172,記③女,8,FALSE))</f>
        <v/>
      </c>
      <c r="K172" s="371" t="str">
        <f>IF(VLOOKUP($A172,記③女,9,FALSE)="","",VLOOKUP($A172,記③女,9,FALSE))</f>
        <v/>
      </c>
      <c r="L172" s="373" t="str">
        <f>IF(VLOOKUP($A172,記③女,10,FALSE)="","",VLOOKUP($A172,記③女,10,FALSE))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75"/>
      <c r="D173" s="24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>
      <c r="A174" s="345">
        <f t="shared" ref="A174" si="55">A172+1</f>
        <v>64</v>
      </c>
      <c r="B174" s="336" t="str">
        <f>IF(VLOOKUP($A174,記③女,2,FALSE)="","",VLOOKUP($A174,記③女,2,FALSE))</f>
        <v/>
      </c>
      <c r="C174" s="375"/>
      <c r="D174" s="25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IF(VLOOKUP($A174,記③女,5,FALSE)="","",VLOOKUP($A174,記③女,5,FALSE))</f>
        <v/>
      </c>
      <c r="H174" s="373" t="str">
        <f>IF(VLOOKUP($A174,記③女,6,FALSE)="","",VLOOKUP($A174,記③女,6,FALSE))</f>
        <v/>
      </c>
      <c r="I174" s="371" t="str">
        <f>IF(VLOOKUP($A174,記③女,7,FALSE)="","",VLOOKUP($A174,記③女,7,FALSE))</f>
        <v/>
      </c>
      <c r="J174" s="373" t="str">
        <f>IF(VLOOKUP($A174,記③女,8,FALSE)="","",VLOOKUP($A174,記③女,8,FALSE))</f>
        <v/>
      </c>
      <c r="K174" s="371" t="str">
        <f>IF(VLOOKUP($A174,記③女,9,FALSE)="","",VLOOKUP($A174,記③女,9,FALSE))</f>
        <v/>
      </c>
      <c r="L174" s="373" t="str">
        <f>IF(VLOOKUP($A174,記③女,10,FALSE)="","",VLOOKUP($A174,記③女,10,FALSE))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75"/>
      <c r="D175" s="24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>
      <c r="A176" s="345">
        <f t="shared" ref="A176" si="56">A174+1</f>
        <v>65</v>
      </c>
      <c r="B176" s="336" t="str">
        <f>IF(VLOOKUP($A176,記③女,2,FALSE)="","",VLOOKUP($A176,記③女,2,FALSE))</f>
        <v/>
      </c>
      <c r="C176" s="375"/>
      <c r="D176" s="25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IF(VLOOKUP($A176,記③女,5,FALSE)="","",VLOOKUP($A176,記③女,5,FALSE))</f>
        <v/>
      </c>
      <c r="H176" s="373" t="str">
        <f>IF(VLOOKUP($A176,記③女,6,FALSE)="","",VLOOKUP($A176,記③女,6,FALSE))</f>
        <v/>
      </c>
      <c r="I176" s="371" t="str">
        <f>IF(VLOOKUP($A176,記③女,7,FALSE)="","",VLOOKUP($A176,記③女,7,FALSE))</f>
        <v/>
      </c>
      <c r="J176" s="373" t="str">
        <f>IF(VLOOKUP($A176,記③女,8,FALSE)="","",VLOOKUP($A176,記③女,8,FALSE))</f>
        <v/>
      </c>
      <c r="K176" s="371" t="str">
        <f>IF(VLOOKUP($A176,記③女,9,FALSE)="","",VLOOKUP($A176,記③女,9,FALSE))</f>
        <v/>
      </c>
      <c r="L176" s="373" t="str">
        <f>IF(VLOOKUP($A176,記③女,10,FALSE)="","",VLOOKUP($A176,記③女,10,FALSE))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75"/>
      <c r="D177" s="24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>
      <c r="A178" s="345">
        <f t="shared" ref="A178" si="57">A176+1</f>
        <v>66</v>
      </c>
      <c r="B178" s="336" t="str">
        <f>IF(VLOOKUP($A178,記③女,2,FALSE)="","",VLOOKUP($A178,記③女,2,FALSE))</f>
        <v/>
      </c>
      <c r="C178" s="375"/>
      <c r="D178" s="25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IF(VLOOKUP($A178,記③女,5,FALSE)="","",VLOOKUP($A178,記③女,5,FALSE))</f>
        <v/>
      </c>
      <c r="H178" s="373" t="str">
        <f>IF(VLOOKUP($A178,記③女,6,FALSE)="","",VLOOKUP($A178,記③女,6,FALSE))</f>
        <v/>
      </c>
      <c r="I178" s="371" t="str">
        <f>IF(VLOOKUP($A178,記③女,7,FALSE)="","",VLOOKUP($A178,記③女,7,FALSE))</f>
        <v/>
      </c>
      <c r="J178" s="373" t="str">
        <f>IF(VLOOKUP($A178,記③女,8,FALSE)="","",VLOOKUP($A178,記③女,8,FALSE))</f>
        <v/>
      </c>
      <c r="K178" s="371" t="str">
        <f>IF(VLOOKUP($A178,記③女,9,FALSE)="","",VLOOKUP($A178,記③女,9,FALSE))</f>
        <v/>
      </c>
      <c r="L178" s="373" t="str">
        <f>IF(VLOOKUP($A178,記③女,10,FALSE)="","",VLOOKUP($A178,記③女,10,FALSE))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75"/>
      <c r="D179" s="24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>
      <c r="A180" s="345">
        <f t="shared" ref="A180" si="58">A178+1</f>
        <v>67</v>
      </c>
      <c r="B180" s="336" t="str">
        <f>IF(VLOOKUP($A180,記③女,2,FALSE)="","",VLOOKUP($A180,記③女,2,FALSE))</f>
        <v/>
      </c>
      <c r="C180" s="375"/>
      <c r="D180" s="25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IF(VLOOKUP($A180,記③女,5,FALSE)="","",VLOOKUP($A180,記③女,5,FALSE))</f>
        <v/>
      </c>
      <c r="H180" s="373" t="str">
        <f>IF(VLOOKUP($A180,記③女,6,FALSE)="","",VLOOKUP($A180,記③女,6,FALSE))</f>
        <v/>
      </c>
      <c r="I180" s="371" t="str">
        <f>IF(VLOOKUP($A180,記③女,7,FALSE)="","",VLOOKUP($A180,記③女,7,FALSE))</f>
        <v/>
      </c>
      <c r="J180" s="373" t="str">
        <f>IF(VLOOKUP($A180,記③女,8,FALSE)="","",VLOOKUP($A180,記③女,8,FALSE))</f>
        <v/>
      </c>
      <c r="K180" s="371" t="str">
        <f>IF(VLOOKUP($A180,記③女,9,FALSE)="","",VLOOKUP($A180,記③女,9,FALSE))</f>
        <v/>
      </c>
      <c r="L180" s="373" t="str">
        <f>IF(VLOOKUP($A180,記③女,10,FALSE)="","",VLOOKUP($A180,記③女,10,FALSE))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75"/>
      <c r="D181" s="24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>
      <c r="A182" s="345">
        <f t="shared" ref="A182" si="59">A180+1</f>
        <v>68</v>
      </c>
      <c r="B182" s="336" t="str">
        <f>IF(VLOOKUP($A182,記③女,2,FALSE)="","",VLOOKUP($A182,記③女,2,FALSE))</f>
        <v/>
      </c>
      <c r="C182" s="375"/>
      <c r="D182" s="25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IF(VLOOKUP($A182,記③女,5,FALSE)="","",VLOOKUP($A182,記③女,5,FALSE))</f>
        <v/>
      </c>
      <c r="H182" s="373" t="str">
        <f>IF(VLOOKUP($A182,記③女,6,FALSE)="","",VLOOKUP($A182,記③女,6,FALSE))</f>
        <v/>
      </c>
      <c r="I182" s="371" t="str">
        <f>IF(VLOOKUP($A182,記③女,7,FALSE)="","",VLOOKUP($A182,記③女,7,FALSE))</f>
        <v/>
      </c>
      <c r="J182" s="373" t="str">
        <f>IF(VLOOKUP($A182,記③女,8,FALSE)="","",VLOOKUP($A182,記③女,8,FALSE))</f>
        <v/>
      </c>
      <c r="K182" s="371" t="str">
        <f>IF(VLOOKUP($A182,記③女,9,FALSE)="","",VLOOKUP($A182,記③女,9,FALSE))</f>
        <v/>
      </c>
      <c r="L182" s="373" t="str">
        <f>IF(VLOOKUP($A182,記③女,10,FALSE)="","",VLOOKUP($A182,記③女,10,FALSE))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75"/>
      <c r="D183" s="24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>
      <c r="A184" s="345">
        <f t="shared" ref="A184" si="60">A182+1</f>
        <v>69</v>
      </c>
      <c r="B184" s="336" t="str">
        <f>IF(VLOOKUP($A184,記③女,2,FALSE)="","",VLOOKUP($A184,記③女,2,FALSE))</f>
        <v/>
      </c>
      <c r="C184" s="375"/>
      <c r="D184" s="25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IF(VLOOKUP($A184,記③女,5,FALSE)="","",VLOOKUP($A184,記③女,5,FALSE))</f>
        <v/>
      </c>
      <c r="H184" s="373" t="str">
        <f>IF(VLOOKUP($A184,記③女,6,FALSE)="","",VLOOKUP($A184,記③女,6,FALSE))</f>
        <v/>
      </c>
      <c r="I184" s="371" t="str">
        <f>IF(VLOOKUP($A184,記③女,7,FALSE)="","",VLOOKUP($A184,記③女,7,FALSE))</f>
        <v/>
      </c>
      <c r="J184" s="373" t="str">
        <f>IF(VLOOKUP($A184,記③女,8,FALSE)="","",VLOOKUP($A184,記③女,8,FALSE))</f>
        <v/>
      </c>
      <c r="K184" s="371" t="str">
        <f>IF(VLOOKUP($A184,記③女,9,FALSE)="","",VLOOKUP($A184,記③女,9,FALSE))</f>
        <v/>
      </c>
      <c r="L184" s="373" t="str">
        <f>IF(VLOOKUP($A184,記③女,10,FALSE)="","",VLOOKUP($A184,記③女,10,FALSE))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75"/>
      <c r="D185" s="24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>
      <c r="A186" s="345">
        <f t="shared" ref="A186" si="61">A184+1</f>
        <v>70</v>
      </c>
      <c r="B186" s="336" t="str">
        <f>IF(VLOOKUP($A186,記③女,2,FALSE)="","",VLOOKUP($A186,記③女,2,FALSE))</f>
        <v/>
      </c>
      <c r="C186" s="375"/>
      <c r="D186" s="25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IF(VLOOKUP($A186,記③女,5,FALSE)="","",VLOOKUP($A186,記③女,5,FALSE))</f>
        <v/>
      </c>
      <c r="H186" s="373" t="str">
        <f>IF(VLOOKUP($A186,記③女,6,FALSE)="","",VLOOKUP($A186,記③女,6,FALSE))</f>
        <v/>
      </c>
      <c r="I186" s="371" t="str">
        <f>IF(VLOOKUP($A186,記③女,7,FALSE)="","",VLOOKUP($A186,記③女,7,FALSE))</f>
        <v/>
      </c>
      <c r="J186" s="373" t="str">
        <f>IF(VLOOKUP($A186,記③女,8,FALSE)="","",VLOOKUP($A186,記③女,8,FALSE))</f>
        <v/>
      </c>
      <c r="K186" s="371" t="str">
        <f>IF(VLOOKUP($A186,記③女,9,FALSE)="","",VLOOKUP($A186,記③女,9,FALSE))</f>
        <v/>
      </c>
      <c r="L186" s="373" t="str">
        <f>IF(VLOOKUP($A186,記③女,10,FALSE)="","",VLOOKUP($A186,記③女,10,FALSE))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75"/>
      <c r="D187" s="24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>
      <c r="A188" s="345">
        <f t="shared" ref="A188" si="62">A186+1</f>
        <v>71</v>
      </c>
      <c r="B188" s="336" t="str">
        <f>IF(VLOOKUP($A188,記③女,2,FALSE)="","",VLOOKUP($A188,記③女,2,FALSE))</f>
        <v/>
      </c>
      <c r="C188" s="375"/>
      <c r="D188" s="25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IF(VLOOKUP($A188,記③女,5,FALSE)="","",VLOOKUP($A188,記③女,5,FALSE))</f>
        <v/>
      </c>
      <c r="H188" s="373" t="str">
        <f>IF(VLOOKUP($A188,記③女,6,FALSE)="","",VLOOKUP($A188,記③女,6,FALSE))</f>
        <v/>
      </c>
      <c r="I188" s="371" t="str">
        <f>IF(VLOOKUP($A188,記③女,7,FALSE)="","",VLOOKUP($A188,記③女,7,FALSE))</f>
        <v/>
      </c>
      <c r="J188" s="373" t="str">
        <f>IF(VLOOKUP($A188,記③女,8,FALSE)="","",VLOOKUP($A188,記③女,8,FALSE))</f>
        <v/>
      </c>
      <c r="K188" s="371" t="str">
        <f>IF(VLOOKUP($A188,記③女,9,FALSE)="","",VLOOKUP($A188,記③女,9,FALSE))</f>
        <v/>
      </c>
      <c r="L188" s="373" t="str">
        <f>IF(VLOOKUP($A188,記③女,10,FALSE)="","",VLOOKUP($A188,記③女,10,FALSE))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75"/>
      <c r="D189" s="24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>
      <c r="A190" s="345">
        <f t="shared" ref="A190" si="63">A188+1</f>
        <v>72</v>
      </c>
      <c r="B190" s="336" t="str">
        <f>IF(VLOOKUP($A190,記③女,2,FALSE)="","",VLOOKUP($A190,記③女,2,FALSE))</f>
        <v/>
      </c>
      <c r="C190" s="375"/>
      <c r="D190" s="25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IF(VLOOKUP($A190,記③女,5,FALSE)="","",VLOOKUP($A190,記③女,5,FALSE))</f>
        <v/>
      </c>
      <c r="H190" s="373" t="str">
        <f>IF(VLOOKUP($A190,記③女,6,FALSE)="","",VLOOKUP($A190,記③女,6,FALSE))</f>
        <v/>
      </c>
      <c r="I190" s="371" t="str">
        <f>IF(VLOOKUP($A190,記③女,7,FALSE)="","",VLOOKUP($A190,記③女,7,FALSE))</f>
        <v/>
      </c>
      <c r="J190" s="373" t="str">
        <f>IF(VLOOKUP($A190,記③女,8,FALSE)="","",VLOOKUP($A190,記③女,8,FALSE))</f>
        <v/>
      </c>
      <c r="K190" s="371" t="str">
        <f>IF(VLOOKUP($A190,記③女,9,FALSE)="","",VLOOKUP($A190,記③女,9,FALSE))</f>
        <v/>
      </c>
      <c r="L190" s="373" t="str">
        <f>IF(VLOOKUP($A190,記③女,10,FALSE)="","",VLOOKUP($A190,記③女,10,FALSE))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75"/>
      <c r="D191" s="24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>
      <c r="A192" s="345">
        <f t="shared" ref="A192" si="64">A190+1</f>
        <v>73</v>
      </c>
      <c r="B192" s="336" t="str">
        <f>IF(VLOOKUP($A192,記③女,2,FALSE)="","",VLOOKUP($A192,記③女,2,FALSE))</f>
        <v/>
      </c>
      <c r="C192" s="375"/>
      <c r="D192" s="25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IF(VLOOKUP($A192,記③女,5,FALSE)="","",VLOOKUP($A192,記③女,5,FALSE))</f>
        <v/>
      </c>
      <c r="H192" s="373" t="str">
        <f>IF(VLOOKUP($A192,記③女,6,FALSE)="","",VLOOKUP($A192,記③女,6,FALSE))</f>
        <v/>
      </c>
      <c r="I192" s="371" t="str">
        <f>IF(VLOOKUP($A192,記③女,7,FALSE)="","",VLOOKUP($A192,記③女,7,FALSE))</f>
        <v/>
      </c>
      <c r="J192" s="373" t="str">
        <f>IF(VLOOKUP($A192,記③女,8,FALSE)="","",VLOOKUP($A192,記③女,8,FALSE))</f>
        <v/>
      </c>
      <c r="K192" s="371" t="str">
        <f>IF(VLOOKUP($A192,記③女,9,FALSE)="","",VLOOKUP($A192,記③女,9,FALSE))</f>
        <v/>
      </c>
      <c r="L192" s="373" t="str">
        <f>IF(VLOOKUP($A192,記③女,10,FALSE)="","",VLOOKUP($A192,記③女,10,FALSE))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75"/>
      <c r="D193" s="24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>
      <c r="A194" s="345">
        <f t="shared" ref="A194" si="65">A192+1</f>
        <v>74</v>
      </c>
      <c r="B194" s="336" t="str">
        <f>IF(VLOOKUP($A194,記③女,2,FALSE)="","",VLOOKUP($A194,記③女,2,FALSE))</f>
        <v/>
      </c>
      <c r="C194" s="375"/>
      <c r="D194" s="25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IF(VLOOKUP($A194,記③女,5,FALSE)="","",VLOOKUP($A194,記③女,5,FALSE))</f>
        <v/>
      </c>
      <c r="H194" s="373" t="str">
        <f>IF(VLOOKUP($A194,記③女,6,FALSE)="","",VLOOKUP($A194,記③女,6,FALSE))</f>
        <v/>
      </c>
      <c r="I194" s="371" t="str">
        <f>IF(VLOOKUP($A194,記③女,7,FALSE)="","",VLOOKUP($A194,記③女,7,FALSE))</f>
        <v/>
      </c>
      <c r="J194" s="373" t="str">
        <f>IF(VLOOKUP($A194,記③女,8,FALSE)="","",VLOOKUP($A194,記③女,8,FALSE))</f>
        <v/>
      </c>
      <c r="K194" s="371" t="str">
        <f>IF(VLOOKUP($A194,記③女,9,FALSE)="","",VLOOKUP($A194,記③女,9,FALSE))</f>
        <v/>
      </c>
      <c r="L194" s="373" t="str">
        <f>IF(VLOOKUP($A194,記③女,10,FALSE)="","",VLOOKUP($A194,記③女,10,FALSE))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75"/>
      <c r="D195" s="24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>
      <c r="A196" s="345">
        <f t="shared" ref="A196" si="66">A194+1</f>
        <v>75</v>
      </c>
      <c r="B196" s="336" t="str">
        <f>IF(VLOOKUP($A196,記③女,2,FALSE)="","",VLOOKUP($A196,記③女,2,FALSE))</f>
        <v/>
      </c>
      <c r="C196" s="375"/>
      <c r="D196" s="25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IF(VLOOKUP($A196,記③女,5,FALSE)="","",VLOOKUP($A196,記③女,5,FALSE))</f>
        <v/>
      </c>
      <c r="H196" s="373" t="str">
        <f>IF(VLOOKUP($A196,記③女,6,FALSE)="","",VLOOKUP($A196,記③女,6,FALSE))</f>
        <v/>
      </c>
      <c r="I196" s="371" t="str">
        <f>IF(VLOOKUP($A196,記③女,7,FALSE)="","",VLOOKUP($A196,記③女,7,FALSE))</f>
        <v/>
      </c>
      <c r="J196" s="373" t="str">
        <f>IF(VLOOKUP($A196,記③女,8,FALSE)="","",VLOOKUP($A196,記③女,8,FALSE))</f>
        <v/>
      </c>
      <c r="K196" s="371" t="str">
        <f>IF(VLOOKUP($A196,記③女,9,FALSE)="","",VLOOKUP($A196,記③女,9,FALSE))</f>
        <v/>
      </c>
      <c r="L196" s="373" t="str">
        <f>IF(VLOOKUP($A196,記③女,10,FALSE)="","",VLOOKUP($A196,記③女,10,FALSE))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75"/>
      <c r="D197" s="24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>
      <c r="A198" s="345">
        <f t="shared" ref="A198" si="67">A196+1</f>
        <v>76</v>
      </c>
      <c r="B198" s="336" t="str">
        <f>IF(VLOOKUP($A198,記③女,2,FALSE)="","",VLOOKUP($A198,記③女,2,FALSE))</f>
        <v/>
      </c>
      <c r="C198" s="375"/>
      <c r="D198" s="25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IF(VLOOKUP($A198,記③女,5,FALSE)="","",VLOOKUP($A198,記③女,5,FALSE))</f>
        <v/>
      </c>
      <c r="H198" s="373" t="str">
        <f>IF(VLOOKUP($A198,記③女,6,FALSE)="","",VLOOKUP($A198,記③女,6,FALSE))</f>
        <v/>
      </c>
      <c r="I198" s="371" t="str">
        <f>IF(VLOOKUP($A198,記③女,7,FALSE)="","",VLOOKUP($A198,記③女,7,FALSE))</f>
        <v/>
      </c>
      <c r="J198" s="373" t="str">
        <f>IF(VLOOKUP($A198,記③女,8,FALSE)="","",VLOOKUP($A198,記③女,8,FALSE))</f>
        <v/>
      </c>
      <c r="K198" s="371" t="str">
        <f>IF(VLOOKUP($A198,記③女,9,FALSE)="","",VLOOKUP($A198,記③女,9,FALSE))</f>
        <v/>
      </c>
      <c r="L198" s="373" t="str">
        <f>IF(VLOOKUP($A198,記③女,10,FALSE)="","",VLOOKUP($A198,記③女,10,FALSE))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75"/>
      <c r="D199" s="24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>
      <c r="A200" s="345">
        <f t="shared" ref="A200" si="68">A198+1</f>
        <v>77</v>
      </c>
      <c r="B200" s="336" t="str">
        <f>IF(VLOOKUP($A200,記③女,2,FALSE)="","",VLOOKUP($A200,記③女,2,FALSE))</f>
        <v/>
      </c>
      <c r="C200" s="375"/>
      <c r="D200" s="25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IF(VLOOKUP($A200,記③女,5,FALSE)="","",VLOOKUP($A200,記③女,5,FALSE))</f>
        <v/>
      </c>
      <c r="H200" s="373" t="str">
        <f>IF(VLOOKUP($A200,記③女,6,FALSE)="","",VLOOKUP($A200,記③女,6,FALSE))</f>
        <v/>
      </c>
      <c r="I200" s="371" t="str">
        <f>IF(VLOOKUP($A200,記③女,7,FALSE)="","",VLOOKUP($A200,記③女,7,FALSE))</f>
        <v/>
      </c>
      <c r="J200" s="373" t="str">
        <f>IF(VLOOKUP($A200,記③女,8,FALSE)="","",VLOOKUP($A200,記③女,8,FALSE))</f>
        <v/>
      </c>
      <c r="K200" s="371" t="str">
        <f>IF(VLOOKUP($A200,記③女,9,FALSE)="","",VLOOKUP($A200,記③女,9,FALSE))</f>
        <v/>
      </c>
      <c r="L200" s="373" t="str">
        <f>IF(VLOOKUP($A200,記③女,10,FALSE)="","",VLOOKUP($A200,記③女,10,FALSE))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75"/>
      <c r="D201" s="24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>
      <c r="A202" s="345">
        <f t="shared" ref="A202" si="69">A200+1</f>
        <v>78</v>
      </c>
      <c r="B202" s="336" t="str">
        <f>IF(VLOOKUP($A202,記③女,2,FALSE)="","",VLOOKUP($A202,記③女,2,FALSE))</f>
        <v/>
      </c>
      <c r="C202" s="375"/>
      <c r="D202" s="25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IF(VLOOKUP($A202,記③女,5,FALSE)="","",VLOOKUP($A202,記③女,5,FALSE))</f>
        <v/>
      </c>
      <c r="H202" s="373" t="str">
        <f>IF(VLOOKUP($A202,記③女,6,FALSE)="","",VLOOKUP($A202,記③女,6,FALSE))</f>
        <v/>
      </c>
      <c r="I202" s="371" t="str">
        <f>IF(VLOOKUP($A202,記③女,7,FALSE)="","",VLOOKUP($A202,記③女,7,FALSE))</f>
        <v/>
      </c>
      <c r="J202" s="373" t="str">
        <f>IF(VLOOKUP($A202,記③女,8,FALSE)="","",VLOOKUP($A202,記③女,8,FALSE))</f>
        <v/>
      </c>
      <c r="K202" s="371" t="str">
        <f>IF(VLOOKUP($A202,記③女,9,FALSE)="","",VLOOKUP($A202,記③女,9,FALSE))</f>
        <v/>
      </c>
      <c r="L202" s="373" t="str">
        <f>IF(VLOOKUP($A202,記③女,10,FALSE)="","",VLOOKUP($A202,記③女,10,FALSE))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75"/>
      <c r="D203" s="24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>
      <c r="A204" s="345">
        <f t="shared" ref="A204" si="70">A202+1</f>
        <v>79</v>
      </c>
      <c r="B204" s="336" t="str">
        <f>IF(VLOOKUP($A204,記③女,2,FALSE)="","",VLOOKUP($A204,記③女,2,FALSE))</f>
        <v/>
      </c>
      <c r="C204" s="375"/>
      <c r="D204" s="25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IF(VLOOKUP($A204,記③女,5,FALSE)="","",VLOOKUP($A204,記③女,5,FALSE))</f>
        <v/>
      </c>
      <c r="H204" s="373" t="str">
        <f>IF(VLOOKUP($A204,記③女,6,FALSE)="","",VLOOKUP($A204,記③女,6,FALSE))</f>
        <v/>
      </c>
      <c r="I204" s="371" t="str">
        <f>IF(VLOOKUP($A204,記③女,7,FALSE)="","",VLOOKUP($A204,記③女,7,FALSE))</f>
        <v/>
      </c>
      <c r="J204" s="373" t="str">
        <f>IF(VLOOKUP($A204,記③女,8,FALSE)="","",VLOOKUP($A204,記③女,8,FALSE))</f>
        <v/>
      </c>
      <c r="K204" s="371" t="str">
        <f>IF(VLOOKUP($A204,記③女,9,FALSE)="","",VLOOKUP($A204,記③女,9,FALSE))</f>
        <v/>
      </c>
      <c r="L204" s="373" t="str">
        <f>IF(VLOOKUP($A204,記③女,10,FALSE)="","",VLOOKUP($A204,記③女,10,FALSE))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75"/>
      <c r="D205" s="24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>
      <c r="A206" s="345">
        <f t="shared" ref="A206" si="71">A204+1</f>
        <v>80</v>
      </c>
      <c r="B206" s="324" t="str">
        <f>IF(VLOOKUP($A206,記③女,2,FALSE)="","",VLOOKUP($A206,記③女,2,FALSE))</f>
        <v/>
      </c>
      <c r="C206" s="378"/>
      <c r="D206" s="25" t="str">
        <f>IF($B206="","",IF(VLOOKUP($B206,名簿,3,FALSE)="","",VLOOKUP($B206,名簿,3,FALSE)))</f>
        <v/>
      </c>
      <c r="E206" s="378" t="str">
        <f>IF($B206="","",IF(VLOOKUP($B206,名簿,4,FALSE)="","",VLOOKUP($B206,名簿,4,FALSE)))</f>
        <v/>
      </c>
      <c r="F206" s="378" t="str">
        <f>IF($B206="","",IF(VLOOKUP($B206,名簿,5,FALSE)="","",VLOOKUP($B206,名簿,5,FALSE)))</f>
        <v/>
      </c>
      <c r="G206" s="380" t="str">
        <f>IF(VLOOKUP($A206,記③女,5,FALSE)="","",VLOOKUP($A206,記③女,5,FALSE))</f>
        <v/>
      </c>
      <c r="H206" s="373" t="str">
        <f>IF(VLOOKUP($A206,記③女,6,FALSE)="","",VLOOKUP($A206,記③女,6,FALSE))</f>
        <v/>
      </c>
      <c r="I206" s="380" t="str">
        <f>IF(VLOOKUP($A206,記③女,7,FALSE)="","",VLOOKUP($A206,記③女,7,FALSE))</f>
        <v/>
      </c>
      <c r="J206" s="373" t="str">
        <f>IF(VLOOKUP($A206,記③女,8,FALSE)="","",VLOOKUP($A206,記③女,8,FALSE))</f>
        <v/>
      </c>
      <c r="K206" s="380" t="str">
        <f>IF(VLOOKUP($A206,記③女,9,FALSE)="","",VLOOKUP($A206,記③女,9,FALSE))</f>
        <v/>
      </c>
      <c r="L206" s="373" t="str">
        <f>IF(VLOOKUP($A206,記③女,10,FALSE)="","",VLOOKUP($A206,記③女,10,FALSE))</f>
        <v/>
      </c>
      <c r="M206" s="378" t="str">
        <f>IF($B206="","",IF(VLOOKUP($B206,名簿,7,FALSE)="","",VLOOKUP($B206,名簿,7,FALSE)))</f>
        <v/>
      </c>
      <c r="N206" s="382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79"/>
      <c r="D207" s="26" t="str">
        <f>IF($B206="","",VLOOKUP($B206,名簿,2,FALSE))</f>
        <v/>
      </c>
      <c r="E207" s="379"/>
      <c r="F207" s="379"/>
      <c r="G207" s="381"/>
      <c r="H207" s="384"/>
      <c r="I207" s="381"/>
      <c r="J207" s="384"/>
      <c r="K207" s="381"/>
      <c r="L207" s="384"/>
      <c r="M207" s="379"/>
      <c r="N207" s="383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IF(SUM(記③入力!$F$4,記③入力!$Q$4)=0,"",SUM(記③入力!$F$4,記③入力!$Q$4))</f>
        <v/>
      </c>
      <c r="I209" s="339" t="str">
        <f>IF(H209="","",H209*名簿!$L$7)</f>
        <v/>
      </c>
      <c r="J209" s="341" t="s">
        <v>14</v>
      </c>
      <c r="K209" s="337" t="str">
        <f>IF(SUM(記③入力!$G$4,記③入力!$R$4)=0,"",SUM(記③入力!$G$4,記③入力!$R$4))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1499" priority="1196" stopIfTrue="1">
      <formula>G9="円盤投"</formula>
    </cfRule>
    <cfRule type="expression" dxfId="1498" priority="1197" stopIfTrue="1">
      <formula>G9="やり投"</formula>
    </cfRule>
    <cfRule type="expression" dxfId="1497" priority="1198" stopIfTrue="1">
      <formula>G9="砲丸投"</formula>
    </cfRule>
    <cfRule type="expression" dxfId="1496" priority="1199" stopIfTrue="1">
      <formula>G9="走幅跳"</formula>
    </cfRule>
    <cfRule type="expression" dxfId="1495" priority="1200" stopIfTrue="1">
      <formula>G9="走高跳"</formula>
    </cfRule>
  </conditionalFormatting>
  <conditionalFormatting sqref="L31">
    <cfRule type="expression" dxfId="1494" priority="941" stopIfTrue="1">
      <formula>K31="円盤投"</formula>
    </cfRule>
    <cfRule type="expression" dxfId="1493" priority="942" stopIfTrue="1">
      <formula>K31="やり投"</formula>
    </cfRule>
    <cfRule type="expression" dxfId="1492" priority="943" stopIfTrue="1">
      <formula>K31="砲丸投"</formula>
    </cfRule>
    <cfRule type="expression" dxfId="1491" priority="944" stopIfTrue="1">
      <formula>K31="走幅跳"</formula>
    </cfRule>
    <cfRule type="expression" dxfId="1490" priority="945" stopIfTrue="1">
      <formula>K31="走高跳"</formula>
    </cfRule>
  </conditionalFormatting>
  <conditionalFormatting sqref="J35">
    <cfRule type="expression" dxfId="1489" priority="1031" stopIfTrue="1">
      <formula>I35="円盤投"</formula>
    </cfRule>
    <cfRule type="expression" dxfId="1488" priority="1032" stopIfTrue="1">
      <formula>I35="やり投"</formula>
    </cfRule>
    <cfRule type="expression" dxfId="1487" priority="1033" stopIfTrue="1">
      <formula>I35="砲丸投"</formula>
    </cfRule>
    <cfRule type="expression" dxfId="1486" priority="1034" stopIfTrue="1">
      <formula>I35="走幅跳"</formula>
    </cfRule>
    <cfRule type="expression" dxfId="1485" priority="1035" stopIfTrue="1">
      <formula>I35="走高跳"</formula>
    </cfRule>
  </conditionalFormatting>
  <conditionalFormatting sqref="H37">
    <cfRule type="expression" dxfId="1484" priority="1126" stopIfTrue="1">
      <formula>G37="円盤投"</formula>
    </cfRule>
    <cfRule type="expression" dxfId="1483" priority="1127" stopIfTrue="1">
      <formula>G37="やり投"</formula>
    </cfRule>
    <cfRule type="expression" dxfId="1482" priority="1128" stopIfTrue="1">
      <formula>G37="砲丸投"</formula>
    </cfRule>
    <cfRule type="expression" dxfId="1481" priority="1129" stopIfTrue="1">
      <formula>G37="走幅跳"</formula>
    </cfRule>
    <cfRule type="expression" dxfId="1480" priority="1130" stopIfTrue="1">
      <formula>G37="走高跳"</formula>
    </cfRule>
  </conditionalFormatting>
  <conditionalFormatting sqref="J43">
    <cfRule type="expression" dxfId="1479" priority="1011" stopIfTrue="1">
      <formula>I43="円盤投"</formula>
    </cfRule>
    <cfRule type="expression" dxfId="1478" priority="1012" stopIfTrue="1">
      <formula>I43="やり投"</formula>
    </cfRule>
    <cfRule type="expression" dxfId="1477" priority="1013" stopIfTrue="1">
      <formula>I43="砲丸投"</formula>
    </cfRule>
    <cfRule type="expression" dxfId="1476" priority="1014" stopIfTrue="1">
      <formula>I43="走幅跳"</formula>
    </cfRule>
    <cfRule type="expression" dxfId="1475" priority="1015" stopIfTrue="1">
      <formula>I43="走高跳"</formula>
    </cfRule>
  </conditionalFormatting>
  <conditionalFormatting sqref="J41">
    <cfRule type="expression" dxfId="1474" priority="1016" stopIfTrue="1">
      <formula>I41="円盤投"</formula>
    </cfRule>
    <cfRule type="expression" dxfId="1473" priority="1017" stopIfTrue="1">
      <formula>I41="やり投"</formula>
    </cfRule>
    <cfRule type="expression" dxfId="1472" priority="1018" stopIfTrue="1">
      <formula>I41="砲丸投"</formula>
    </cfRule>
    <cfRule type="expression" dxfId="1471" priority="1019" stopIfTrue="1">
      <formula>I41="走幅跳"</formula>
    </cfRule>
    <cfRule type="expression" dxfId="1470" priority="1020" stopIfTrue="1">
      <formula>I41="走高跳"</formula>
    </cfRule>
  </conditionalFormatting>
  <conditionalFormatting sqref="H43">
    <cfRule type="expression" dxfId="1469" priority="1111" stopIfTrue="1">
      <formula>G43="円盤投"</formula>
    </cfRule>
    <cfRule type="expression" dxfId="1468" priority="1112" stopIfTrue="1">
      <formula>G43="やり投"</formula>
    </cfRule>
    <cfRule type="expression" dxfId="1467" priority="1113" stopIfTrue="1">
      <formula>G43="砲丸投"</formula>
    </cfRule>
    <cfRule type="expression" dxfId="1466" priority="1114" stopIfTrue="1">
      <formula>G43="走幅跳"</formula>
    </cfRule>
    <cfRule type="expression" dxfId="1465" priority="1115" stopIfTrue="1">
      <formula>G43="走高跳"</formula>
    </cfRule>
  </conditionalFormatting>
  <conditionalFormatting sqref="J47">
    <cfRule type="expression" dxfId="1464" priority="1001" stopIfTrue="1">
      <formula>I47="円盤投"</formula>
    </cfRule>
    <cfRule type="expression" dxfId="1463" priority="1002" stopIfTrue="1">
      <formula>I47="やり投"</formula>
    </cfRule>
    <cfRule type="expression" dxfId="1462" priority="1003" stopIfTrue="1">
      <formula>I47="砲丸投"</formula>
    </cfRule>
    <cfRule type="expression" dxfId="1461" priority="1004" stopIfTrue="1">
      <formula>I47="走幅跳"</formula>
    </cfRule>
    <cfRule type="expression" dxfId="1460" priority="1005" stopIfTrue="1">
      <formula>I47="走高跳"</formula>
    </cfRule>
  </conditionalFormatting>
  <conditionalFormatting sqref="J9">
    <cfRule type="expression" dxfId="1459" priority="1096" stopIfTrue="1">
      <formula>I9="円盤投"</formula>
    </cfRule>
    <cfRule type="expression" dxfId="1458" priority="1097" stopIfTrue="1">
      <formula>I9="やり投"</formula>
    </cfRule>
    <cfRule type="expression" dxfId="1457" priority="1098" stopIfTrue="1">
      <formula>I9="砲丸投"</formula>
    </cfRule>
    <cfRule type="expression" dxfId="1456" priority="1099" stopIfTrue="1">
      <formula>I9="走幅跳"</formula>
    </cfRule>
    <cfRule type="expression" dxfId="1455" priority="1100" stopIfTrue="1">
      <formula>I9="走高跳"</formula>
    </cfRule>
  </conditionalFormatting>
  <conditionalFormatting sqref="H11">
    <cfRule type="expression" dxfId="1454" priority="1191" stopIfTrue="1">
      <formula>G11="円盤投"</formula>
    </cfRule>
    <cfRule type="expression" dxfId="1453" priority="1192" stopIfTrue="1">
      <formula>G11="やり投"</formula>
    </cfRule>
    <cfRule type="expression" dxfId="1452" priority="1193" stopIfTrue="1">
      <formula>G11="砲丸投"</formula>
    </cfRule>
    <cfRule type="expression" dxfId="1451" priority="1194" stopIfTrue="1">
      <formula>G11="走幅跳"</formula>
    </cfRule>
    <cfRule type="expression" dxfId="1450" priority="1195" stopIfTrue="1">
      <formula>G11="走高跳"</formula>
    </cfRule>
  </conditionalFormatting>
  <conditionalFormatting sqref="H13">
    <cfRule type="expression" dxfId="1449" priority="1186" stopIfTrue="1">
      <formula>G13="円盤投"</formula>
    </cfRule>
    <cfRule type="expression" dxfId="1448" priority="1187" stopIfTrue="1">
      <formula>G13="やり投"</formula>
    </cfRule>
    <cfRule type="expression" dxfId="1447" priority="1188" stopIfTrue="1">
      <formula>G13="砲丸投"</formula>
    </cfRule>
    <cfRule type="expression" dxfId="1446" priority="1189" stopIfTrue="1">
      <formula>G13="走幅跳"</formula>
    </cfRule>
    <cfRule type="expression" dxfId="1445" priority="1190" stopIfTrue="1">
      <formula>G13="走高跳"</formula>
    </cfRule>
  </conditionalFormatting>
  <conditionalFormatting sqref="H15">
    <cfRule type="expression" dxfId="1444" priority="1181" stopIfTrue="1">
      <formula>G15="円盤投"</formula>
    </cfRule>
    <cfRule type="expression" dxfId="1443" priority="1182" stopIfTrue="1">
      <formula>G15="やり投"</formula>
    </cfRule>
    <cfRule type="expression" dxfId="1442" priority="1183" stopIfTrue="1">
      <formula>G15="砲丸投"</formula>
    </cfRule>
    <cfRule type="expression" dxfId="1441" priority="1184" stopIfTrue="1">
      <formula>G15="走幅跳"</formula>
    </cfRule>
    <cfRule type="expression" dxfId="1440" priority="1185" stopIfTrue="1">
      <formula>G15="走高跳"</formula>
    </cfRule>
  </conditionalFormatting>
  <conditionalFormatting sqref="H17">
    <cfRule type="expression" dxfId="1439" priority="1176" stopIfTrue="1">
      <formula>G17="円盤投"</formula>
    </cfRule>
    <cfRule type="expression" dxfId="1438" priority="1177" stopIfTrue="1">
      <formula>G17="やり投"</formula>
    </cfRule>
    <cfRule type="expression" dxfId="1437" priority="1178" stopIfTrue="1">
      <formula>G17="砲丸投"</formula>
    </cfRule>
    <cfRule type="expression" dxfId="1436" priority="1179" stopIfTrue="1">
      <formula>G17="走幅跳"</formula>
    </cfRule>
    <cfRule type="expression" dxfId="1435" priority="1180" stopIfTrue="1">
      <formula>G17="走高跳"</formula>
    </cfRule>
  </conditionalFormatting>
  <conditionalFormatting sqref="H19">
    <cfRule type="expression" dxfId="1434" priority="1171" stopIfTrue="1">
      <formula>G19="円盤投"</formula>
    </cfRule>
    <cfRule type="expression" dxfId="1433" priority="1172" stopIfTrue="1">
      <formula>G19="やり投"</formula>
    </cfRule>
    <cfRule type="expression" dxfId="1432" priority="1173" stopIfTrue="1">
      <formula>G19="砲丸投"</formula>
    </cfRule>
    <cfRule type="expression" dxfId="1431" priority="1174" stopIfTrue="1">
      <formula>G19="走幅跳"</formula>
    </cfRule>
    <cfRule type="expression" dxfId="1430" priority="1175" stopIfTrue="1">
      <formula>G19="走高跳"</formula>
    </cfRule>
  </conditionalFormatting>
  <conditionalFormatting sqref="H21">
    <cfRule type="expression" dxfId="1429" priority="1166" stopIfTrue="1">
      <formula>G21="円盤投"</formula>
    </cfRule>
    <cfRule type="expression" dxfId="1428" priority="1167" stopIfTrue="1">
      <formula>G21="やり投"</formula>
    </cfRule>
    <cfRule type="expression" dxfId="1427" priority="1168" stopIfTrue="1">
      <formula>G21="砲丸投"</formula>
    </cfRule>
    <cfRule type="expression" dxfId="1426" priority="1169" stopIfTrue="1">
      <formula>G21="走幅跳"</formula>
    </cfRule>
    <cfRule type="expression" dxfId="1425" priority="1170" stopIfTrue="1">
      <formula>G21="走高跳"</formula>
    </cfRule>
  </conditionalFormatting>
  <conditionalFormatting sqref="H23">
    <cfRule type="expression" dxfId="1424" priority="1161" stopIfTrue="1">
      <formula>G23="円盤投"</formula>
    </cfRule>
    <cfRule type="expression" dxfId="1423" priority="1162" stopIfTrue="1">
      <formula>G23="やり投"</formula>
    </cfRule>
    <cfRule type="expression" dxfId="1422" priority="1163" stopIfTrue="1">
      <formula>G23="砲丸投"</formula>
    </cfRule>
    <cfRule type="expression" dxfId="1421" priority="1164" stopIfTrue="1">
      <formula>G23="走幅跳"</formula>
    </cfRule>
    <cfRule type="expression" dxfId="1420" priority="1165" stopIfTrue="1">
      <formula>G23="走高跳"</formula>
    </cfRule>
  </conditionalFormatting>
  <conditionalFormatting sqref="H25">
    <cfRule type="expression" dxfId="1419" priority="1156" stopIfTrue="1">
      <formula>G25="円盤投"</formula>
    </cfRule>
    <cfRule type="expression" dxfId="1418" priority="1157" stopIfTrue="1">
      <formula>G25="やり投"</formula>
    </cfRule>
    <cfRule type="expression" dxfId="1417" priority="1158" stopIfTrue="1">
      <formula>G25="砲丸投"</formula>
    </cfRule>
    <cfRule type="expression" dxfId="1416" priority="1159" stopIfTrue="1">
      <formula>G25="走幅跳"</formula>
    </cfRule>
    <cfRule type="expression" dxfId="1415" priority="1160" stopIfTrue="1">
      <formula>G25="走高跳"</formula>
    </cfRule>
  </conditionalFormatting>
  <conditionalFormatting sqref="H27">
    <cfRule type="expression" dxfId="1414" priority="1151" stopIfTrue="1">
      <formula>G27="円盤投"</formula>
    </cfRule>
    <cfRule type="expression" dxfId="1413" priority="1152" stopIfTrue="1">
      <formula>G27="やり投"</formula>
    </cfRule>
    <cfRule type="expression" dxfId="1412" priority="1153" stopIfTrue="1">
      <formula>G27="砲丸投"</formula>
    </cfRule>
    <cfRule type="expression" dxfId="1411" priority="1154" stopIfTrue="1">
      <formula>G27="走幅跳"</formula>
    </cfRule>
    <cfRule type="expression" dxfId="1410" priority="1155" stopIfTrue="1">
      <formula>G27="走高跳"</formula>
    </cfRule>
  </conditionalFormatting>
  <conditionalFormatting sqref="H29">
    <cfRule type="expression" dxfId="1409" priority="1146" stopIfTrue="1">
      <formula>G29="円盤投"</formula>
    </cfRule>
    <cfRule type="expression" dxfId="1408" priority="1147" stopIfTrue="1">
      <formula>G29="やり投"</formula>
    </cfRule>
    <cfRule type="expression" dxfId="1407" priority="1148" stopIfTrue="1">
      <formula>G29="砲丸投"</formula>
    </cfRule>
    <cfRule type="expression" dxfId="1406" priority="1149" stopIfTrue="1">
      <formula>G29="走幅跳"</formula>
    </cfRule>
    <cfRule type="expression" dxfId="1405" priority="1150" stopIfTrue="1">
      <formula>G29="走高跳"</formula>
    </cfRule>
  </conditionalFormatting>
  <conditionalFormatting sqref="H31">
    <cfRule type="expression" dxfId="1404" priority="1141" stopIfTrue="1">
      <formula>G31="円盤投"</formula>
    </cfRule>
    <cfRule type="expression" dxfId="1403" priority="1142" stopIfTrue="1">
      <formula>G31="やり投"</formula>
    </cfRule>
    <cfRule type="expression" dxfId="1402" priority="1143" stopIfTrue="1">
      <formula>G31="砲丸投"</formula>
    </cfRule>
    <cfRule type="expression" dxfId="1401" priority="1144" stopIfTrue="1">
      <formula>G31="走幅跳"</formula>
    </cfRule>
    <cfRule type="expression" dxfId="1400" priority="1145" stopIfTrue="1">
      <formula>G31="走高跳"</formula>
    </cfRule>
  </conditionalFormatting>
  <conditionalFormatting sqref="H33">
    <cfRule type="expression" dxfId="1399" priority="1136" stopIfTrue="1">
      <formula>G33="円盤投"</formula>
    </cfRule>
    <cfRule type="expression" dxfId="1398" priority="1137" stopIfTrue="1">
      <formula>G33="やり投"</formula>
    </cfRule>
    <cfRule type="expression" dxfId="1397" priority="1138" stopIfTrue="1">
      <formula>G33="砲丸投"</formula>
    </cfRule>
    <cfRule type="expression" dxfId="1396" priority="1139" stopIfTrue="1">
      <formula>G33="走幅跳"</formula>
    </cfRule>
    <cfRule type="expression" dxfId="1395" priority="1140" stopIfTrue="1">
      <formula>G33="走高跳"</formula>
    </cfRule>
  </conditionalFormatting>
  <conditionalFormatting sqref="H35">
    <cfRule type="expression" dxfId="1394" priority="1131" stopIfTrue="1">
      <formula>G35="円盤投"</formula>
    </cfRule>
    <cfRule type="expression" dxfId="1393" priority="1132" stopIfTrue="1">
      <formula>G35="やり投"</formula>
    </cfRule>
    <cfRule type="expression" dxfId="1392" priority="1133" stopIfTrue="1">
      <formula>G35="砲丸投"</formula>
    </cfRule>
    <cfRule type="expression" dxfId="1391" priority="1134" stopIfTrue="1">
      <formula>G35="走幅跳"</formula>
    </cfRule>
    <cfRule type="expression" dxfId="1390" priority="1135" stopIfTrue="1">
      <formula>G35="走高跳"</formula>
    </cfRule>
  </conditionalFormatting>
  <conditionalFormatting sqref="H39">
    <cfRule type="expression" dxfId="1389" priority="1121" stopIfTrue="1">
      <formula>G39="円盤投"</formula>
    </cfRule>
    <cfRule type="expression" dxfId="1388" priority="1122" stopIfTrue="1">
      <formula>G39="やり投"</formula>
    </cfRule>
    <cfRule type="expression" dxfId="1387" priority="1123" stopIfTrue="1">
      <formula>G39="砲丸投"</formula>
    </cfRule>
    <cfRule type="expression" dxfId="1386" priority="1124" stopIfTrue="1">
      <formula>G39="走幅跳"</formula>
    </cfRule>
    <cfRule type="expression" dxfId="1385" priority="1125" stopIfTrue="1">
      <formula>G39="走高跳"</formula>
    </cfRule>
  </conditionalFormatting>
  <conditionalFormatting sqref="H41">
    <cfRule type="expression" dxfId="1384" priority="1116" stopIfTrue="1">
      <formula>G41="円盤投"</formula>
    </cfRule>
    <cfRule type="expression" dxfId="1383" priority="1117" stopIfTrue="1">
      <formula>G41="やり投"</formula>
    </cfRule>
    <cfRule type="expression" dxfId="1382" priority="1118" stopIfTrue="1">
      <formula>G41="砲丸投"</formula>
    </cfRule>
    <cfRule type="expression" dxfId="1381" priority="1119" stopIfTrue="1">
      <formula>G41="走幅跳"</formula>
    </cfRule>
    <cfRule type="expression" dxfId="1380" priority="1120" stopIfTrue="1">
      <formula>G41="走高跳"</formula>
    </cfRule>
  </conditionalFormatting>
  <conditionalFormatting sqref="H45">
    <cfRule type="expression" dxfId="1379" priority="1106" stopIfTrue="1">
      <formula>G45="円盤投"</formula>
    </cfRule>
    <cfRule type="expression" dxfId="1378" priority="1107" stopIfTrue="1">
      <formula>G45="やり投"</formula>
    </cfRule>
    <cfRule type="expression" dxfId="1377" priority="1108" stopIfTrue="1">
      <formula>G45="砲丸投"</formula>
    </cfRule>
    <cfRule type="expression" dxfId="1376" priority="1109" stopIfTrue="1">
      <formula>G45="走幅跳"</formula>
    </cfRule>
    <cfRule type="expression" dxfId="1375" priority="1110" stopIfTrue="1">
      <formula>G45="走高跳"</formula>
    </cfRule>
  </conditionalFormatting>
  <conditionalFormatting sqref="H47">
    <cfRule type="expression" dxfId="1374" priority="1101" stopIfTrue="1">
      <formula>G47="円盤投"</formula>
    </cfRule>
    <cfRule type="expression" dxfId="1373" priority="1102" stopIfTrue="1">
      <formula>G47="やり投"</formula>
    </cfRule>
    <cfRule type="expression" dxfId="1372" priority="1103" stopIfTrue="1">
      <formula>G47="砲丸投"</formula>
    </cfRule>
    <cfRule type="expression" dxfId="1371" priority="1104" stopIfTrue="1">
      <formula>G47="走幅跳"</formula>
    </cfRule>
    <cfRule type="expression" dxfId="1370" priority="1105" stopIfTrue="1">
      <formula>G47="走高跳"</formula>
    </cfRule>
  </conditionalFormatting>
  <conditionalFormatting sqref="J11">
    <cfRule type="expression" dxfId="1369" priority="1091" stopIfTrue="1">
      <formula>I11="円盤投"</formula>
    </cfRule>
    <cfRule type="expression" dxfId="1368" priority="1092" stopIfTrue="1">
      <formula>I11="やり投"</formula>
    </cfRule>
    <cfRule type="expression" dxfId="1367" priority="1093" stopIfTrue="1">
      <formula>I11="砲丸投"</formula>
    </cfRule>
    <cfRule type="expression" dxfId="1366" priority="1094" stopIfTrue="1">
      <formula>I11="走幅跳"</formula>
    </cfRule>
    <cfRule type="expression" dxfId="1365" priority="1095" stopIfTrue="1">
      <formula>I11="走高跳"</formula>
    </cfRule>
  </conditionalFormatting>
  <conditionalFormatting sqref="J13">
    <cfRule type="expression" dxfId="1364" priority="1086" stopIfTrue="1">
      <formula>I13="円盤投"</formula>
    </cfRule>
    <cfRule type="expression" dxfId="1363" priority="1087" stopIfTrue="1">
      <formula>I13="やり投"</formula>
    </cfRule>
    <cfRule type="expression" dxfId="1362" priority="1088" stopIfTrue="1">
      <formula>I13="砲丸投"</formula>
    </cfRule>
    <cfRule type="expression" dxfId="1361" priority="1089" stopIfTrue="1">
      <formula>I13="走幅跳"</formula>
    </cfRule>
    <cfRule type="expression" dxfId="1360" priority="1090" stopIfTrue="1">
      <formula>I13="走高跳"</formula>
    </cfRule>
  </conditionalFormatting>
  <conditionalFormatting sqref="J15">
    <cfRule type="expression" dxfId="1359" priority="1081" stopIfTrue="1">
      <formula>I15="円盤投"</formula>
    </cfRule>
    <cfRule type="expression" dxfId="1358" priority="1082" stopIfTrue="1">
      <formula>I15="やり投"</formula>
    </cfRule>
    <cfRule type="expression" dxfId="1357" priority="1083" stopIfTrue="1">
      <formula>I15="砲丸投"</formula>
    </cfRule>
    <cfRule type="expression" dxfId="1356" priority="1084" stopIfTrue="1">
      <formula>I15="走幅跳"</formula>
    </cfRule>
    <cfRule type="expression" dxfId="1355" priority="1085" stopIfTrue="1">
      <formula>I15="走高跳"</formula>
    </cfRule>
  </conditionalFormatting>
  <conditionalFormatting sqref="J17">
    <cfRule type="expression" dxfId="1354" priority="1076" stopIfTrue="1">
      <formula>I17="円盤投"</formula>
    </cfRule>
    <cfRule type="expression" dxfId="1353" priority="1077" stopIfTrue="1">
      <formula>I17="やり投"</formula>
    </cfRule>
    <cfRule type="expression" dxfId="1352" priority="1078" stopIfTrue="1">
      <formula>I17="砲丸投"</formula>
    </cfRule>
    <cfRule type="expression" dxfId="1351" priority="1079" stopIfTrue="1">
      <formula>I17="走幅跳"</formula>
    </cfRule>
    <cfRule type="expression" dxfId="1350" priority="1080" stopIfTrue="1">
      <formula>I17="走高跳"</formula>
    </cfRule>
  </conditionalFormatting>
  <conditionalFormatting sqref="J19">
    <cfRule type="expression" dxfId="1349" priority="1071" stopIfTrue="1">
      <formula>I19="円盤投"</formula>
    </cfRule>
    <cfRule type="expression" dxfId="1348" priority="1072" stopIfTrue="1">
      <formula>I19="やり投"</formula>
    </cfRule>
    <cfRule type="expression" dxfId="1347" priority="1073" stopIfTrue="1">
      <formula>I19="砲丸投"</formula>
    </cfRule>
    <cfRule type="expression" dxfId="1346" priority="1074" stopIfTrue="1">
      <formula>I19="走幅跳"</formula>
    </cfRule>
    <cfRule type="expression" dxfId="1345" priority="1075" stopIfTrue="1">
      <formula>I19="走高跳"</formula>
    </cfRule>
  </conditionalFormatting>
  <conditionalFormatting sqref="J21">
    <cfRule type="expression" dxfId="1344" priority="1066" stopIfTrue="1">
      <formula>I21="円盤投"</formula>
    </cfRule>
    <cfRule type="expression" dxfId="1343" priority="1067" stopIfTrue="1">
      <formula>I21="やり投"</formula>
    </cfRule>
    <cfRule type="expression" dxfId="1342" priority="1068" stopIfTrue="1">
      <formula>I21="砲丸投"</formula>
    </cfRule>
    <cfRule type="expression" dxfId="1341" priority="1069" stopIfTrue="1">
      <formula>I21="走幅跳"</formula>
    </cfRule>
    <cfRule type="expression" dxfId="1340" priority="1070" stopIfTrue="1">
      <formula>I21="走高跳"</formula>
    </cfRule>
  </conditionalFormatting>
  <conditionalFormatting sqref="J23">
    <cfRule type="expression" dxfId="1339" priority="1061" stopIfTrue="1">
      <formula>I23="円盤投"</formula>
    </cfRule>
    <cfRule type="expression" dxfId="1338" priority="1062" stopIfTrue="1">
      <formula>I23="やり投"</formula>
    </cfRule>
    <cfRule type="expression" dxfId="1337" priority="1063" stopIfTrue="1">
      <formula>I23="砲丸投"</formula>
    </cfRule>
    <cfRule type="expression" dxfId="1336" priority="1064" stopIfTrue="1">
      <formula>I23="走幅跳"</formula>
    </cfRule>
    <cfRule type="expression" dxfId="1335" priority="1065" stopIfTrue="1">
      <formula>I23="走高跳"</formula>
    </cfRule>
  </conditionalFormatting>
  <conditionalFormatting sqref="J25">
    <cfRule type="expression" dxfId="1334" priority="1056" stopIfTrue="1">
      <formula>I25="円盤投"</formula>
    </cfRule>
    <cfRule type="expression" dxfId="1333" priority="1057" stopIfTrue="1">
      <formula>I25="やり投"</formula>
    </cfRule>
    <cfRule type="expression" dxfId="1332" priority="1058" stopIfTrue="1">
      <formula>I25="砲丸投"</formula>
    </cfRule>
    <cfRule type="expression" dxfId="1331" priority="1059" stopIfTrue="1">
      <formula>I25="走幅跳"</formula>
    </cfRule>
    <cfRule type="expression" dxfId="1330" priority="1060" stopIfTrue="1">
      <formula>I25="走高跳"</formula>
    </cfRule>
  </conditionalFormatting>
  <conditionalFormatting sqref="J27">
    <cfRule type="expression" dxfId="1329" priority="1051" stopIfTrue="1">
      <formula>I27="円盤投"</formula>
    </cfRule>
    <cfRule type="expression" dxfId="1328" priority="1052" stopIfTrue="1">
      <formula>I27="やり投"</formula>
    </cfRule>
    <cfRule type="expression" dxfId="1327" priority="1053" stopIfTrue="1">
      <formula>I27="砲丸投"</formula>
    </cfRule>
    <cfRule type="expression" dxfId="1326" priority="1054" stopIfTrue="1">
      <formula>I27="走幅跳"</formula>
    </cfRule>
    <cfRule type="expression" dxfId="1325" priority="1055" stopIfTrue="1">
      <formula>I27="走高跳"</formula>
    </cfRule>
  </conditionalFormatting>
  <conditionalFormatting sqref="J29">
    <cfRule type="expression" dxfId="1324" priority="1046" stopIfTrue="1">
      <formula>I29="円盤投"</formula>
    </cfRule>
    <cfRule type="expression" dxfId="1323" priority="1047" stopIfTrue="1">
      <formula>I29="やり投"</formula>
    </cfRule>
    <cfRule type="expression" dxfId="1322" priority="1048" stopIfTrue="1">
      <formula>I29="砲丸投"</formula>
    </cfRule>
    <cfRule type="expression" dxfId="1321" priority="1049" stopIfTrue="1">
      <formula>I29="走幅跳"</formula>
    </cfRule>
    <cfRule type="expression" dxfId="1320" priority="1050" stopIfTrue="1">
      <formula>I29="走高跳"</formula>
    </cfRule>
  </conditionalFormatting>
  <conditionalFormatting sqref="J31">
    <cfRule type="expression" dxfId="1319" priority="1041" stopIfTrue="1">
      <formula>I31="円盤投"</formula>
    </cfRule>
    <cfRule type="expression" dxfId="1318" priority="1042" stopIfTrue="1">
      <formula>I31="やり投"</formula>
    </cfRule>
    <cfRule type="expression" dxfId="1317" priority="1043" stopIfTrue="1">
      <formula>I31="砲丸投"</formula>
    </cfRule>
    <cfRule type="expression" dxfId="1316" priority="1044" stopIfTrue="1">
      <formula>I31="走幅跳"</formula>
    </cfRule>
    <cfRule type="expression" dxfId="1315" priority="1045" stopIfTrue="1">
      <formula>I31="走高跳"</formula>
    </cfRule>
  </conditionalFormatting>
  <conditionalFormatting sqref="J33">
    <cfRule type="expression" dxfId="1314" priority="1036" stopIfTrue="1">
      <formula>I33="円盤投"</formula>
    </cfRule>
    <cfRule type="expression" dxfId="1313" priority="1037" stopIfTrue="1">
      <formula>I33="やり投"</formula>
    </cfRule>
    <cfRule type="expression" dxfId="1312" priority="1038" stopIfTrue="1">
      <formula>I33="砲丸投"</formula>
    </cfRule>
    <cfRule type="expression" dxfId="1311" priority="1039" stopIfTrue="1">
      <formula>I33="走幅跳"</formula>
    </cfRule>
    <cfRule type="expression" dxfId="1310" priority="1040" stopIfTrue="1">
      <formula>I33="走高跳"</formula>
    </cfRule>
  </conditionalFormatting>
  <conditionalFormatting sqref="J37">
    <cfRule type="expression" dxfId="1309" priority="1026" stopIfTrue="1">
      <formula>I37="円盤投"</formula>
    </cfRule>
    <cfRule type="expression" dxfId="1308" priority="1027" stopIfTrue="1">
      <formula>I37="やり投"</formula>
    </cfRule>
    <cfRule type="expression" dxfId="1307" priority="1028" stopIfTrue="1">
      <formula>I37="砲丸投"</formula>
    </cfRule>
    <cfRule type="expression" dxfId="1306" priority="1029" stopIfTrue="1">
      <formula>I37="走幅跳"</formula>
    </cfRule>
    <cfRule type="expression" dxfId="1305" priority="1030" stopIfTrue="1">
      <formula>I37="走高跳"</formula>
    </cfRule>
  </conditionalFormatting>
  <conditionalFormatting sqref="J39">
    <cfRule type="expression" dxfId="1304" priority="1021" stopIfTrue="1">
      <formula>I39="円盤投"</formula>
    </cfRule>
    <cfRule type="expression" dxfId="1303" priority="1022" stopIfTrue="1">
      <formula>I39="やり投"</formula>
    </cfRule>
    <cfRule type="expression" dxfId="1302" priority="1023" stopIfTrue="1">
      <formula>I39="砲丸投"</formula>
    </cfRule>
    <cfRule type="expression" dxfId="1301" priority="1024" stopIfTrue="1">
      <formula>I39="走幅跳"</formula>
    </cfRule>
    <cfRule type="expression" dxfId="1300" priority="1025" stopIfTrue="1">
      <formula>I39="走高跳"</formula>
    </cfRule>
  </conditionalFormatting>
  <conditionalFormatting sqref="J45">
    <cfRule type="expression" dxfId="1299" priority="1006" stopIfTrue="1">
      <formula>I45="円盤投"</formula>
    </cfRule>
    <cfRule type="expression" dxfId="1298" priority="1007" stopIfTrue="1">
      <formula>I45="やり投"</formula>
    </cfRule>
    <cfRule type="expression" dxfId="1297" priority="1008" stopIfTrue="1">
      <formula>I45="砲丸投"</formula>
    </cfRule>
    <cfRule type="expression" dxfId="1296" priority="1009" stopIfTrue="1">
      <formula>I45="走幅跳"</formula>
    </cfRule>
    <cfRule type="expression" dxfId="1295" priority="1010" stopIfTrue="1">
      <formula>I45="走高跳"</formula>
    </cfRule>
  </conditionalFormatting>
  <conditionalFormatting sqref="L9">
    <cfRule type="expression" dxfId="1294" priority="996" stopIfTrue="1">
      <formula>K9="円盤投"</formula>
    </cfRule>
    <cfRule type="expression" dxfId="1293" priority="997" stopIfTrue="1">
      <formula>K9="やり投"</formula>
    </cfRule>
    <cfRule type="expression" dxfId="1292" priority="998" stopIfTrue="1">
      <formula>K9="砲丸投"</formula>
    </cfRule>
    <cfRule type="expression" dxfId="1291" priority="999" stopIfTrue="1">
      <formula>K9="走幅跳"</formula>
    </cfRule>
    <cfRule type="expression" dxfId="1290" priority="1000" stopIfTrue="1">
      <formula>K9="走高跳"</formula>
    </cfRule>
  </conditionalFormatting>
  <conditionalFormatting sqref="L11">
    <cfRule type="expression" dxfId="1289" priority="991" stopIfTrue="1">
      <formula>K11="円盤投"</formula>
    </cfRule>
    <cfRule type="expression" dxfId="1288" priority="992" stopIfTrue="1">
      <formula>K11="やり投"</formula>
    </cfRule>
    <cfRule type="expression" dxfId="1287" priority="993" stopIfTrue="1">
      <formula>K11="砲丸投"</formula>
    </cfRule>
    <cfRule type="expression" dxfId="1286" priority="994" stopIfTrue="1">
      <formula>K11="走幅跳"</formula>
    </cfRule>
    <cfRule type="expression" dxfId="1285" priority="995" stopIfTrue="1">
      <formula>K11="走高跳"</formula>
    </cfRule>
  </conditionalFormatting>
  <conditionalFormatting sqref="L13">
    <cfRule type="expression" dxfId="1284" priority="986" stopIfTrue="1">
      <formula>K13="円盤投"</formula>
    </cfRule>
    <cfRule type="expression" dxfId="1283" priority="987" stopIfTrue="1">
      <formula>K13="やり投"</formula>
    </cfRule>
    <cfRule type="expression" dxfId="1282" priority="988" stopIfTrue="1">
      <formula>K13="砲丸投"</formula>
    </cfRule>
    <cfRule type="expression" dxfId="1281" priority="989" stopIfTrue="1">
      <formula>K13="走幅跳"</formula>
    </cfRule>
    <cfRule type="expression" dxfId="1280" priority="990" stopIfTrue="1">
      <formula>K13="走高跳"</formula>
    </cfRule>
  </conditionalFormatting>
  <conditionalFormatting sqref="L15">
    <cfRule type="expression" dxfId="1279" priority="981" stopIfTrue="1">
      <formula>K15="円盤投"</formula>
    </cfRule>
    <cfRule type="expression" dxfId="1278" priority="982" stopIfTrue="1">
      <formula>K15="やり投"</formula>
    </cfRule>
    <cfRule type="expression" dxfId="1277" priority="983" stopIfTrue="1">
      <formula>K15="砲丸投"</formula>
    </cfRule>
    <cfRule type="expression" dxfId="1276" priority="984" stopIfTrue="1">
      <formula>K15="走幅跳"</formula>
    </cfRule>
    <cfRule type="expression" dxfId="1275" priority="985" stopIfTrue="1">
      <formula>K15="走高跳"</formula>
    </cfRule>
  </conditionalFormatting>
  <conditionalFormatting sqref="L17">
    <cfRule type="expression" dxfId="1274" priority="976" stopIfTrue="1">
      <formula>K17="円盤投"</formula>
    </cfRule>
    <cfRule type="expression" dxfId="1273" priority="977" stopIfTrue="1">
      <formula>K17="やり投"</formula>
    </cfRule>
    <cfRule type="expression" dxfId="1272" priority="978" stopIfTrue="1">
      <formula>K17="砲丸投"</formula>
    </cfRule>
    <cfRule type="expression" dxfId="1271" priority="979" stopIfTrue="1">
      <formula>K17="走幅跳"</formula>
    </cfRule>
    <cfRule type="expression" dxfId="1270" priority="980" stopIfTrue="1">
      <formula>K17="走高跳"</formula>
    </cfRule>
  </conditionalFormatting>
  <conditionalFormatting sqref="L19">
    <cfRule type="expression" dxfId="1269" priority="971" stopIfTrue="1">
      <formula>K19="円盤投"</formula>
    </cfRule>
    <cfRule type="expression" dxfId="1268" priority="972" stopIfTrue="1">
      <formula>K19="やり投"</formula>
    </cfRule>
    <cfRule type="expression" dxfId="1267" priority="973" stopIfTrue="1">
      <formula>K19="砲丸投"</formula>
    </cfRule>
    <cfRule type="expression" dxfId="1266" priority="974" stopIfTrue="1">
      <formula>K19="走幅跳"</formula>
    </cfRule>
    <cfRule type="expression" dxfId="1265" priority="975" stopIfTrue="1">
      <formula>K19="走高跳"</formula>
    </cfRule>
  </conditionalFormatting>
  <conditionalFormatting sqref="L21">
    <cfRule type="expression" dxfId="1264" priority="966" stopIfTrue="1">
      <formula>K21="円盤投"</formula>
    </cfRule>
    <cfRule type="expression" dxfId="1263" priority="967" stopIfTrue="1">
      <formula>K21="やり投"</formula>
    </cfRule>
    <cfRule type="expression" dxfId="1262" priority="968" stopIfTrue="1">
      <formula>K21="砲丸投"</formula>
    </cfRule>
    <cfRule type="expression" dxfId="1261" priority="969" stopIfTrue="1">
      <formula>K21="走幅跳"</formula>
    </cfRule>
    <cfRule type="expression" dxfId="1260" priority="970" stopIfTrue="1">
      <formula>K21="走高跳"</formula>
    </cfRule>
  </conditionalFormatting>
  <conditionalFormatting sqref="L23">
    <cfRule type="expression" dxfId="1259" priority="961" stopIfTrue="1">
      <formula>K23="円盤投"</formula>
    </cfRule>
    <cfRule type="expression" dxfId="1258" priority="962" stopIfTrue="1">
      <formula>K23="やり投"</formula>
    </cfRule>
    <cfRule type="expression" dxfId="1257" priority="963" stopIfTrue="1">
      <formula>K23="砲丸投"</formula>
    </cfRule>
    <cfRule type="expression" dxfId="1256" priority="964" stopIfTrue="1">
      <formula>K23="走幅跳"</formula>
    </cfRule>
    <cfRule type="expression" dxfId="1255" priority="965" stopIfTrue="1">
      <formula>K23="走高跳"</formula>
    </cfRule>
  </conditionalFormatting>
  <conditionalFormatting sqref="L25">
    <cfRule type="expression" dxfId="1254" priority="956" stopIfTrue="1">
      <formula>K25="円盤投"</formula>
    </cfRule>
    <cfRule type="expression" dxfId="1253" priority="957" stopIfTrue="1">
      <formula>K25="やり投"</formula>
    </cfRule>
    <cfRule type="expression" dxfId="1252" priority="958" stopIfTrue="1">
      <formula>K25="砲丸投"</formula>
    </cfRule>
    <cfRule type="expression" dxfId="1251" priority="959" stopIfTrue="1">
      <formula>K25="走幅跳"</formula>
    </cfRule>
    <cfRule type="expression" dxfId="1250" priority="960" stopIfTrue="1">
      <formula>K25="走高跳"</formula>
    </cfRule>
  </conditionalFormatting>
  <conditionalFormatting sqref="L27">
    <cfRule type="expression" dxfId="1249" priority="951" stopIfTrue="1">
      <formula>K27="円盤投"</formula>
    </cfRule>
    <cfRule type="expression" dxfId="1248" priority="952" stopIfTrue="1">
      <formula>K27="やり投"</formula>
    </cfRule>
    <cfRule type="expression" dxfId="1247" priority="953" stopIfTrue="1">
      <formula>K27="砲丸投"</formula>
    </cfRule>
    <cfRule type="expression" dxfId="1246" priority="954" stopIfTrue="1">
      <formula>K27="走幅跳"</formula>
    </cfRule>
    <cfRule type="expression" dxfId="1245" priority="955" stopIfTrue="1">
      <formula>K27="走高跳"</formula>
    </cfRule>
  </conditionalFormatting>
  <conditionalFormatting sqref="L29">
    <cfRule type="expression" dxfId="1244" priority="946" stopIfTrue="1">
      <formula>K29="円盤投"</formula>
    </cfRule>
    <cfRule type="expression" dxfId="1243" priority="947" stopIfTrue="1">
      <formula>K29="やり投"</formula>
    </cfRule>
    <cfRule type="expression" dxfId="1242" priority="948" stopIfTrue="1">
      <formula>K29="砲丸投"</formula>
    </cfRule>
    <cfRule type="expression" dxfId="1241" priority="949" stopIfTrue="1">
      <formula>K29="走幅跳"</formula>
    </cfRule>
    <cfRule type="expression" dxfId="1240" priority="950" stopIfTrue="1">
      <formula>K29="走高跳"</formula>
    </cfRule>
  </conditionalFormatting>
  <conditionalFormatting sqref="L33">
    <cfRule type="expression" dxfId="1239" priority="936" stopIfTrue="1">
      <formula>K33="円盤投"</formula>
    </cfRule>
    <cfRule type="expression" dxfId="1238" priority="937" stopIfTrue="1">
      <formula>K33="やり投"</formula>
    </cfRule>
    <cfRule type="expression" dxfId="1237" priority="938" stopIfTrue="1">
      <formula>K33="砲丸投"</formula>
    </cfRule>
    <cfRule type="expression" dxfId="1236" priority="939" stopIfTrue="1">
      <formula>K33="走幅跳"</formula>
    </cfRule>
    <cfRule type="expression" dxfId="1235" priority="940" stopIfTrue="1">
      <formula>K33="走高跳"</formula>
    </cfRule>
  </conditionalFormatting>
  <conditionalFormatting sqref="L35">
    <cfRule type="expression" dxfId="1234" priority="931" stopIfTrue="1">
      <formula>K35="円盤投"</formula>
    </cfRule>
    <cfRule type="expression" dxfId="1233" priority="932" stopIfTrue="1">
      <formula>K35="やり投"</formula>
    </cfRule>
    <cfRule type="expression" dxfId="1232" priority="933" stopIfTrue="1">
      <formula>K35="砲丸投"</formula>
    </cfRule>
    <cfRule type="expression" dxfId="1231" priority="934" stopIfTrue="1">
      <formula>K35="走幅跳"</formula>
    </cfRule>
    <cfRule type="expression" dxfId="1230" priority="935" stopIfTrue="1">
      <formula>K35="走高跳"</formula>
    </cfRule>
  </conditionalFormatting>
  <conditionalFormatting sqref="L37">
    <cfRule type="expression" dxfId="1229" priority="926" stopIfTrue="1">
      <formula>K37="円盤投"</formula>
    </cfRule>
    <cfRule type="expression" dxfId="1228" priority="927" stopIfTrue="1">
      <formula>K37="やり投"</formula>
    </cfRule>
    <cfRule type="expression" dxfId="1227" priority="928" stopIfTrue="1">
      <formula>K37="砲丸投"</formula>
    </cfRule>
    <cfRule type="expression" dxfId="1226" priority="929" stopIfTrue="1">
      <formula>K37="走幅跳"</formula>
    </cfRule>
    <cfRule type="expression" dxfId="1225" priority="930" stopIfTrue="1">
      <formula>K37="走高跳"</formula>
    </cfRule>
  </conditionalFormatting>
  <conditionalFormatting sqref="L39">
    <cfRule type="expression" dxfId="1224" priority="921" stopIfTrue="1">
      <formula>K39="円盤投"</formula>
    </cfRule>
    <cfRule type="expression" dxfId="1223" priority="922" stopIfTrue="1">
      <formula>K39="やり投"</formula>
    </cfRule>
    <cfRule type="expression" dxfId="1222" priority="923" stopIfTrue="1">
      <formula>K39="砲丸投"</formula>
    </cfRule>
    <cfRule type="expression" dxfId="1221" priority="924" stopIfTrue="1">
      <formula>K39="走幅跳"</formula>
    </cfRule>
    <cfRule type="expression" dxfId="1220" priority="925" stopIfTrue="1">
      <formula>K39="走高跳"</formula>
    </cfRule>
  </conditionalFormatting>
  <conditionalFormatting sqref="L41">
    <cfRule type="expression" dxfId="1219" priority="916" stopIfTrue="1">
      <formula>K41="円盤投"</formula>
    </cfRule>
    <cfRule type="expression" dxfId="1218" priority="917" stopIfTrue="1">
      <formula>K41="やり投"</formula>
    </cfRule>
    <cfRule type="expression" dxfId="1217" priority="918" stopIfTrue="1">
      <formula>K41="砲丸投"</formula>
    </cfRule>
    <cfRule type="expression" dxfId="1216" priority="919" stopIfTrue="1">
      <formula>K41="走幅跳"</formula>
    </cfRule>
    <cfRule type="expression" dxfId="1215" priority="920" stopIfTrue="1">
      <formula>K41="走高跳"</formula>
    </cfRule>
  </conditionalFormatting>
  <conditionalFormatting sqref="L43">
    <cfRule type="expression" dxfId="1214" priority="911" stopIfTrue="1">
      <formula>K43="円盤投"</formula>
    </cfRule>
    <cfRule type="expression" dxfId="1213" priority="912" stopIfTrue="1">
      <formula>K43="やり投"</formula>
    </cfRule>
    <cfRule type="expression" dxfId="1212" priority="913" stopIfTrue="1">
      <formula>K43="砲丸投"</formula>
    </cfRule>
    <cfRule type="expression" dxfId="1211" priority="914" stopIfTrue="1">
      <formula>K43="走幅跳"</formula>
    </cfRule>
    <cfRule type="expression" dxfId="1210" priority="915" stopIfTrue="1">
      <formula>K43="走高跳"</formula>
    </cfRule>
  </conditionalFormatting>
  <conditionalFormatting sqref="L45">
    <cfRule type="expression" dxfId="1209" priority="906" stopIfTrue="1">
      <formula>K45="円盤投"</formula>
    </cfRule>
    <cfRule type="expression" dxfId="1208" priority="907" stopIfTrue="1">
      <formula>K45="やり投"</formula>
    </cfRule>
    <cfRule type="expression" dxfId="1207" priority="908" stopIfTrue="1">
      <formula>K45="砲丸投"</formula>
    </cfRule>
    <cfRule type="expression" dxfId="1206" priority="909" stopIfTrue="1">
      <formula>K45="走幅跳"</formula>
    </cfRule>
    <cfRule type="expression" dxfId="1205" priority="910" stopIfTrue="1">
      <formula>K45="走高跳"</formula>
    </cfRule>
  </conditionalFormatting>
  <conditionalFormatting sqref="L47">
    <cfRule type="expression" dxfId="1204" priority="901" stopIfTrue="1">
      <formula>K47="円盤投"</formula>
    </cfRule>
    <cfRule type="expression" dxfId="1203" priority="902" stopIfTrue="1">
      <formula>K47="やり投"</formula>
    </cfRule>
    <cfRule type="expression" dxfId="1202" priority="903" stopIfTrue="1">
      <formula>K47="砲丸投"</formula>
    </cfRule>
    <cfRule type="expression" dxfId="1201" priority="904" stopIfTrue="1">
      <formula>K47="走幅跳"</formula>
    </cfRule>
    <cfRule type="expression" dxfId="1200" priority="9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53"/>
  <sheetViews>
    <sheetView view="pageBreakPreview" zoomScale="60" zoomScaleNormal="100" workbookViewId="0">
      <selection activeCell="C1" sqref="C1"/>
    </sheetView>
  </sheetViews>
  <sheetFormatPr defaultColWidth="9" defaultRowHeight="12"/>
  <cols>
    <col min="1" max="1" width="3.5" style="91" customWidth="1"/>
    <col min="2" max="2" width="9" style="91"/>
    <col min="3" max="3" width="15" style="91" customWidth="1"/>
    <col min="4" max="5" width="5" style="91" customWidth="1"/>
    <col min="6" max="6" width="7.5" style="91" customWidth="1"/>
    <col min="7" max="7" width="8" style="91" customWidth="1"/>
    <col min="8" max="8" width="7.5" style="91" customWidth="1"/>
    <col min="9" max="9" width="8" style="91" customWidth="1"/>
    <col min="10" max="10" width="7.5" style="91" customWidth="1"/>
    <col min="11" max="11" width="8" style="91" customWidth="1"/>
    <col min="12" max="12" width="18.75" style="91" customWidth="1"/>
    <col min="13" max="16384" width="9" style="91"/>
  </cols>
  <sheetData>
    <row r="1" spans="1:13" ht="30" customHeight="1" thickBot="1">
      <c r="B1" s="4"/>
      <c r="C1" s="97"/>
      <c r="D1" s="348"/>
      <c r="E1" s="348"/>
      <c r="F1" s="348"/>
      <c r="G1" s="348"/>
      <c r="H1" s="348"/>
      <c r="I1" s="348"/>
      <c r="J1" s="348"/>
      <c r="K1" s="5"/>
      <c r="L1" s="6" t="s">
        <v>20</v>
      </c>
    </row>
    <row r="2" spans="1:13" ht="30" customHeight="1">
      <c r="B2" s="7" t="s">
        <v>3</v>
      </c>
      <c r="C2" s="349"/>
      <c r="D2" s="350"/>
      <c r="E2" s="350"/>
      <c r="F2" s="350"/>
      <c r="G2" s="350"/>
      <c r="H2" s="350"/>
      <c r="I2" s="351"/>
      <c r="J2" s="8"/>
      <c r="K2" s="90"/>
      <c r="L2" s="193" t="s">
        <v>205</v>
      </c>
    </row>
    <row r="3" spans="1:13" ht="30" customHeight="1">
      <c r="B3" s="9" t="s">
        <v>4</v>
      </c>
      <c r="C3" s="352"/>
      <c r="D3" s="353"/>
      <c r="E3" s="353"/>
      <c r="F3" s="353"/>
      <c r="G3" s="353"/>
      <c r="H3" s="353"/>
      <c r="I3" s="354"/>
      <c r="J3" s="10"/>
      <c r="K3" s="11"/>
      <c r="L3" s="368" t="s">
        <v>206</v>
      </c>
    </row>
    <row r="4" spans="1:13" ht="30" customHeight="1">
      <c r="B4" s="13" t="s">
        <v>21</v>
      </c>
      <c r="C4" s="352"/>
      <c r="D4" s="353"/>
      <c r="E4" s="353"/>
      <c r="F4" s="353"/>
      <c r="G4" s="353"/>
      <c r="H4" s="353"/>
      <c r="I4" s="354"/>
      <c r="J4" s="10"/>
      <c r="K4" s="11"/>
      <c r="L4" s="369"/>
    </row>
    <row r="5" spans="1:13" ht="30" customHeight="1" thickBot="1">
      <c r="B5" s="14" t="s">
        <v>5</v>
      </c>
      <c r="C5" s="355"/>
      <c r="D5" s="356"/>
      <c r="E5" s="356"/>
      <c r="F5" s="356"/>
      <c r="G5" s="356"/>
      <c r="H5" s="356"/>
      <c r="I5" s="357"/>
      <c r="J5" s="15" t="s">
        <v>23</v>
      </c>
      <c r="K5" s="16" t="s">
        <v>24</v>
      </c>
      <c r="L5" s="194" t="s">
        <v>207</v>
      </c>
    </row>
    <row r="6" spans="1:13" ht="22.5" customHeight="1" thickBot="1"/>
    <row r="7" spans="1:13" ht="18" customHeight="1">
      <c r="A7" s="341"/>
      <c r="B7" s="92" t="s">
        <v>6</v>
      </c>
      <c r="C7" s="88" t="s">
        <v>16</v>
      </c>
      <c r="D7" s="346" t="s">
        <v>15</v>
      </c>
      <c r="E7" s="346" t="s">
        <v>68</v>
      </c>
      <c r="F7" s="346" t="s">
        <v>10</v>
      </c>
      <c r="G7" s="346"/>
      <c r="H7" s="346"/>
      <c r="I7" s="346"/>
      <c r="J7" s="346"/>
      <c r="K7" s="346"/>
      <c r="L7" s="346" t="s">
        <v>66</v>
      </c>
      <c r="M7" s="347" t="s">
        <v>9</v>
      </c>
    </row>
    <row r="8" spans="1:13" ht="18" customHeight="1" thickBot="1">
      <c r="A8" s="342"/>
      <c r="B8" s="93" t="s">
        <v>7</v>
      </c>
      <c r="C8" s="89" t="s">
        <v>65</v>
      </c>
      <c r="D8" s="324"/>
      <c r="E8" s="324"/>
      <c r="F8" s="94" t="s">
        <v>17</v>
      </c>
      <c r="G8" s="17" t="s">
        <v>8</v>
      </c>
      <c r="H8" s="94" t="s">
        <v>18</v>
      </c>
      <c r="I8" s="17" t="s">
        <v>8</v>
      </c>
      <c r="J8" s="94" t="s">
        <v>19</v>
      </c>
      <c r="K8" s="17" t="s">
        <v>8</v>
      </c>
      <c r="L8" s="324"/>
      <c r="M8" s="326"/>
    </row>
    <row r="9" spans="1:13" ht="13.5" customHeight="1" thickBot="1">
      <c r="A9" s="364">
        <v>1</v>
      </c>
      <c r="B9" s="346"/>
      <c r="C9" s="18"/>
      <c r="D9" s="346"/>
      <c r="E9" s="346"/>
      <c r="F9" s="362"/>
      <c r="G9" s="361"/>
      <c r="H9" s="362"/>
      <c r="I9" s="361"/>
      <c r="J9" s="362"/>
      <c r="K9" s="361"/>
      <c r="L9" s="346"/>
      <c r="M9" s="347"/>
    </row>
    <row r="10" spans="1:13" ht="22.5" customHeight="1">
      <c r="A10" s="365"/>
      <c r="B10" s="336"/>
      <c r="C10" s="19"/>
      <c r="D10" s="336"/>
      <c r="E10" s="336"/>
      <c r="F10" s="344"/>
      <c r="G10" s="343"/>
      <c r="H10" s="344"/>
      <c r="I10" s="343"/>
      <c r="J10" s="344"/>
      <c r="K10" s="343"/>
      <c r="L10" s="336"/>
      <c r="M10" s="323"/>
    </row>
    <row r="11" spans="1:13" ht="13.5" customHeight="1">
      <c r="A11" s="345">
        <f>A9+1</f>
        <v>2</v>
      </c>
      <c r="B11" s="336"/>
      <c r="C11" s="20"/>
      <c r="D11" s="336"/>
      <c r="E11" s="336"/>
      <c r="F11" s="344"/>
      <c r="G11" s="343"/>
      <c r="H11" s="344"/>
      <c r="I11" s="343"/>
      <c r="J11" s="344"/>
      <c r="K11" s="343"/>
      <c r="L11" s="336"/>
      <c r="M11" s="323"/>
    </row>
    <row r="12" spans="1:13" ht="21.75" customHeight="1">
      <c r="A12" s="345"/>
      <c r="B12" s="336"/>
      <c r="C12" s="19"/>
      <c r="D12" s="336"/>
      <c r="E12" s="336"/>
      <c r="F12" s="344"/>
      <c r="G12" s="343"/>
      <c r="H12" s="344"/>
      <c r="I12" s="343"/>
      <c r="J12" s="344"/>
      <c r="K12" s="343"/>
      <c r="L12" s="336"/>
      <c r="M12" s="323"/>
    </row>
    <row r="13" spans="1:13" ht="13.5" customHeight="1">
      <c r="A13" s="345">
        <f t="shared" ref="A13" si="0">A11+1</f>
        <v>3</v>
      </c>
      <c r="B13" s="336"/>
      <c r="C13" s="20"/>
      <c r="D13" s="336"/>
      <c r="E13" s="336"/>
      <c r="F13" s="344"/>
      <c r="G13" s="343"/>
      <c r="H13" s="344"/>
      <c r="I13" s="343"/>
      <c r="J13" s="344"/>
      <c r="K13" s="343"/>
      <c r="L13" s="336"/>
      <c r="M13" s="323"/>
    </row>
    <row r="14" spans="1:13" ht="21.75" customHeight="1">
      <c r="A14" s="345"/>
      <c r="B14" s="336"/>
      <c r="C14" s="19"/>
      <c r="D14" s="336"/>
      <c r="E14" s="336"/>
      <c r="F14" s="344"/>
      <c r="G14" s="343"/>
      <c r="H14" s="344"/>
      <c r="I14" s="343"/>
      <c r="J14" s="344"/>
      <c r="K14" s="343"/>
      <c r="L14" s="336"/>
      <c r="M14" s="323"/>
    </row>
    <row r="15" spans="1:13" ht="13.5" customHeight="1">
      <c r="A15" s="345">
        <f t="shared" ref="A15" si="1">A13+1</f>
        <v>4</v>
      </c>
      <c r="B15" s="336"/>
      <c r="C15" s="20"/>
      <c r="D15" s="336"/>
      <c r="E15" s="336"/>
      <c r="F15" s="344"/>
      <c r="G15" s="343"/>
      <c r="H15" s="344"/>
      <c r="I15" s="343"/>
      <c r="J15" s="344"/>
      <c r="K15" s="343"/>
      <c r="L15" s="336"/>
      <c r="M15" s="323"/>
    </row>
    <row r="16" spans="1:13" ht="22.5" customHeight="1">
      <c r="A16" s="345"/>
      <c r="B16" s="336"/>
      <c r="C16" s="19"/>
      <c r="D16" s="336"/>
      <c r="E16" s="336"/>
      <c r="F16" s="344"/>
      <c r="G16" s="343"/>
      <c r="H16" s="344"/>
      <c r="I16" s="343"/>
      <c r="J16" s="344"/>
      <c r="K16" s="343"/>
      <c r="L16" s="336"/>
      <c r="M16" s="323"/>
    </row>
    <row r="17" spans="1:13" ht="13.5" customHeight="1">
      <c r="A17" s="345">
        <f t="shared" ref="A17" si="2">A15+1</f>
        <v>5</v>
      </c>
      <c r="B17" s="336"/>
      <c r="C17" s="20"/>
      <c r="D17" s="336"/>
      <c r="E17" s="336"/>
      <c r="F17" s="344"/>
      <c r="G17" s="343"/>
      <c r="H17" s="344"/>
      <c r="I17" s="343"/>
      <c r="J17" s="344"/>
      <c r="K17" s="343"/>
      <c r="L17" s="336"/>
      <c r="M17" s="323"/>
    </row>
    <row r="18" spans="1:13" ht="22.5" customHeight="1">
      <c r="A18" s="345"/>
      <c r="B18" s="336"/>
      <c r="C18" s="19"/>
      <c r="D18" s="336"/>
      <c r="E18" s="336"/>
      <c r="F18" s="344"/>
      <c r="G18" s="343"/>
      <c r="H18" s="344"/>
      <c r="I18" s="343"/>
      <c r="J18" s="344"/>
      <c r="K18" s="343"/>
      <c r="L18" s="336"/>
      <c r="M18" s="323"/>
    </row>
    <row r="19" spans="1:13" ht="13.5" customHeight="1">
      <c r="A19" s="345">
        <f t="shared" ref="A19" si="3">A17+1</f>
        <v>6</v>
      </c>
      <c r="B19" s="336"/>
      <c r="C19" s="20"/>
      <c r="D19" s="336"/>
      <c r="E19" s="336"/>
      <c r="F19" s="344"/>
      <c r="G19" s="343"/>
      <c r="H19" s="344"/>
      <c r="I19" s="343"/>
      <c r="J19" s="344"/>
      <c r="K19" s="343"/>
      <c r="L19" s="336"/>
      <c r="M19" s="323"/>
    </row>
    <row r="20" spans="1:13" ht="21.75" customHeight="1">
      <c r="A20" s="345"/>
      <c r="B20" s="336"/>
      <c r="C20" s="19"/>
      <c r="D20" s="336"/>
      <c r="E20" s="336"/>
      <c r="F20" s="344"/>
      <c r="G20" s="343"/>
      <c r="H20" s="344"/>
      <c r="I20" s="343"/>
      <c r="J20" s="344"/>
      <c r="K20" s="343"/>
      <c r="L20" s="336"/>
      <c r="M20" s="323"/>
    </row>
    <row r="21" spans="1:13" ht="13.5" customHeight="1">
      <c r="A21" s="345">
        <f t="shared" ref="A21" si="4">A19+1</f>
        <v>7</v>
      </c>
      <c r="B21" s="336"/>
      <c r="C21" s="20"/>
      <c r="D21" s="336"/>
      <c r="E21" s="336"/>
      <c r="F21" s="344"/>
      <c r="G21" s="343"/>
      <c r="H21" s="344"/>
      <c r="I21" s="343"/>
      <c r="J21" s="344"/>
      <c r="K21" s="343"/>
      <c r="L21" s="336"/>
      <c r="M21" s="323"/>
    </row>
    <row r="22" spans="1:13" ht="22.5" customHeight="1">
      <c r="A22" s="345"/>
      <c r="B22" s="336"/>
      <c r="C22" s="19"/>
      <c r="D22" s="336"/>
      <c r="E22" s="336"/>
      <c r="F22" s="344"/>
      <c r="G22" s="343"/>
      <c r="H22" s="344"/>
      <c r="I22" s="343"/>
      <c r="J22" s="344"/>
      <c r="K22" s="343"/>
      <c r="L22" s="336"/>
      <c r="M22" s="323"/>
    </row>
    <row r="23" spans="1:13" ht="13.5" customHeight="1">
      <c r="A23" s="345">
        <f t="shared" ref="A23" si="5">A21+1</f>
        <v>8</v>
      </c>
      <c r="B23" s="336"/>
      <c r="C23" s="20"/>
      <c r="D23" s="336"/>
      <c r="E23" s="336"/>
      <c r="F23" s="344"/>
      <c r="G23" s="343"/>
      <c r="H23" s="344"/>
      <c r="I23" s="343"/>
      <c r="J23" s="344"/>
      <c r="K23" s="343"/>
      <c r="L23" s="336"/>
      <c r="M23" s="323"/>
    </row>
    <row r="24" spans="1:13" ht="22.5" customHeight="1">
      <c r="A24" s="345"/>
      <c r="B24" s="336"/>
      <c r="C24" s="19"/>
      <c r="D24" s="336"/>
      <c r="E24" s="336"/>
      <c r="F24" s="344"/>
      <c r="G24" s="343"/>
      <c r="H24" s="344"/>
      <c r="I24" s="343"/>
      <c r="J24" s="344"/>
      <c r="K24" s="343"/>
      <c r="L24" s="336"/>
      <c r="M24" s="323"/>
    </row>
    <row r="25" spans="1:13" ht="13.5" customHeight="1">
      <c r="A25" s="345">
        <f t="shared" ref="A25" si="6">A23+1</f>
        <v>9</v>
      </c>
      <c r="B25" s="336"/>
      <c r="C25" s="20"/>
      <c r="D25" s="336"/>
      <c r="E25" s="336"/>
      <c r="F25" s="344"/>
      <c r="G25" s="343"/>
      <c r="H25" s="344"/>
      <c r="I25" s="343"/>
      <c r="J25" s="344"/>
      <c r="K25" s="343"/>
      <c r="L25" s="336"/>
      <c r="M25" s="323"/>
    </row>
    <row r="26" spans="1:13" ht="22.5" customHeight="1">
      <c r="A26" s="345"/>
      <c r="B26" s="336"/>
      <c r="C26" s="19"/>
      <c r="D26" s="336"/>
      <c r="E26" s="336"/>
      <c r="F26" s="344"/>
      <c r="G26" s="343"/>
      <c r="H26" s="344"/>
      <c r="I26" s="343"/>
      <c r="J26" s="344"/>
      <c r="K26" s="343"/>
      <c r="L26" s="336"/>
      <c r="M26" s="323"/>
    </row>
    <row r="27" spans="1:13" ht="13.5" customHeight="1">
      <c r="A27" s="345">
        <f t="shared" ref="A27" si="7">A25+1</f>
        <v>10</v>
      </c>
      <c r="B27" s="336"/>
      <c r="C27" s="20"/>
      <c r="D27" s="336"/>
      <c r="E27" s="336"/>
      <c r="F27" s="344"/>
      <c r="G27" s="343"/>
      <c r="H27" s="344"/>
      <c r="I27" s="343"/>
      <c r="J27" s="344"/>
      <c r="K27" s="343"/>
      <c r="L27" s="336"/>
      <c r="M27" s="323"/>
    </row>
    <row r="28" spans="1:13" ht="22.5" customHeight="1">
      <c r="A28" s="345"/>
      <c r="B28" s="336"/>
      <c r="C28" s="19"/>
      <c r="D28" s="336"/>
      <c r="E28" s="336"/>
      <c r="F28" s="344"/>
      <c r="G28" s="343"/>
      <c r="H28" s="344"/>
      <c r="I28" s="343"/>
      <c r="J28" s="344"/>
      <c r="K28" s="343"/>
      <c r="L28" s="336"/>
      <c r="M28" s="323"/>
    </row>
    <row r="29" spans="1:13" ht="13.5" customHeight="1">
      <c r="A29" s="345">
        <f t="shared" ref="A29" si="8">A27+1</f>
        <v>11</v>
      </c>
      <c r="B29" s="336"/>
      <c r="C29" s="20"/>
      <c r="D29" s="336"/>
      <c r="E29" s="336"/>
      <c r="F29" s="344"/>
      <c r="G29" s="343"/>
      <c r="H29" s="344"/>
      <c r="I29" s="343"/>
      <c r="J29" s="344"/>
      <c r="K29" s="343"/>
      <c r="L29" s="336"/>
      <c r="M29" s="323"/>
    </row>
    <row r="30" spans="1:13" ht="22.5" customHeight="1">
      <c r="A30" s="345"/>
      <c r="B30" s="336"/>
      <c r="C30" s="19"/>
      <c r="D30" s="336"/>
      <c r="E30" s="336"/>
      <c r="F30" s="344"/>
      <c r="G30" s="343"/>
      <c r="H30" s="344"/>
      <c r="I30" s="343"/>
      <c r="J30" s="344"/>
      <c r="K30" s="343"/>
      <c r="L30" s="336"/>
      <c r="M30" s="323"/>
    </row>
    <row r="31" spans="1:13" ht="13.5" customHeight="1">
      <c r="A31" s="345">
        <f t="shared" ref="A31" si="9">A29+1</f>
        <v>12</v>
      </c>
      <c r="B31" s="336"/>
      <c r="C31" s="20"/>
      <c r="D31" s="336"/>
      <c r="E31" s="336"/>
      <c r="F31" s="344"/>
      <c r="G31" s="343"/>
      <c r="H31" s="344"/>
      <c r="I31" s="343"/>
      <c r="J31" s="344"/>
      <c r="K31" s="343"/>
      <c r="L31" s="336"/>
      <c r="M31" s="323"/>
    </row>
    <row r="32" spans="1:13" ht="21.75" customHeight="1">
      <c r="A32" s="345"/>
      <c r="B32" s="336"/>
      <c r="C32" s="19"/>
      <c r="D32" s="336"/>
      <c r="E32" s="336"/>
      <c r="F32" s="344"/>
      <c r="G32" s="343"/>
      <c r="H32" s="344"/>
      <c r="I32" s="343"/>
      <c r="J32" s="344"/>
      <c r="K32" s="343"/>
      <c r="L32" s="336"/>
      <c r="M32" s="323"/>
    </row>
    <row r="33" spans="1:13" ht="13.5" customHeight="1">
      <c r="A33" s="345">
        <f t="shared" ref="A33" si="10">A31+1</f>
        <v>13</v>
      </c>
      <c r="B33" s="336"/>
      <c r="C33" s="20"/>
      <c r="D33" s="336"/>
      <c r="E33" s="336"/>
      <c r="F33" s="344"/>
      <c r="G33" s="343"/>
      <c r="H33" s="344"/>
      <c r="I33" s="343"/>
      <c r="J33" s="344"/>
      <c r="K33" s="343"/>
      <c r="L33" s="336"/>
      <c r="M33" s="323"/>
    </row>
    <row r="34" spans="1:13" ht="21.75" customHeight="1">
      <c r="A34" s="345"/>
      <c r="B34" s="336"/>
      <c r="C34" s="19"/>
      <c r="D34" s="336"/>
      <c r="E34" s="336"/>
      <c r="F34" s="344"/>
      <c r="G34" s="343"/>
      <c r="H34" s="344"/>
      <c r="I34" s="343"/>
      <c r="J34" s="344"/>
      <c r="K34" s="343"/>
      <c r="L34" s="336"/>
      <c r="M34" s="323"/>
    </row>
    <row r="35" spans="1:13" ht="13.5" customHeight="1">
      <c r="A35" s="345">
        <f t="shared" ref="A35" si="11">A33+1</f>
        <v>14</v>
      </c>
      <c r="B35" s="336"/>
      <c r="C35" s="20"/>
      <c r="D35" s="336"/>
      <c r="E35" s="336"/>
      <c r="F35" s="344"/>
      <c r="G35" s="343"/>
      <c r="H35" s="344"/>
      <c r="I35" s="343"/>
      <c r="J35" s="344"/>
      <c r="K35" s="343"/>
      <c r="L35" s="336"/>
      <c r="M35" s="323"/>
    </row>
    <row r="36" spans="1:13" ht="22.5" customHeight="1">
      <c r="A36" s="345"/>
      <c r="B36" s="336"/>
      <c r="C36" s="19"/>
      <c r="D36" s="336"/>
      <c r="E36" s="336"/>
      <c r="F36" s="344"/>
      <c r="G36" s="343"/>
      <c r="H36" s="344"/>
      <c r="I36" s="343"/>
      <c r="J36" s="344"/>
      <c r="K36" s="343"/>
      <c r="L36" s="336"/>
      <c r="M36" s="323"/>
    </row>
    <row r="37" spans="1:13" ht="13.5" customHeight="1">
      <c r="A37" s="345">
        <f t="shared" ref="A37" si="12">A35+1</f>
        <v>15</v>
      </c>
      <c r="B37" s="336"/>
      <c r="C37" s="20"/>
      <c r="D37" s="336"/>
      <c r="E37" s="336"/>
      <c r="F37" s="344"/>
      <c r="G37" s="343"/>
      <c r="H37" s="344"/>
      <c r="I37" s="343"/>
      <c r="J37" s="344"/>
      <c r="K37" s="343"/>
      <c r="L37" s="336"/>
      <c r="M37" s="323"/>
    </row>
    <row r="38" spans="1:13" ht="22.5" customHeight="1">
      <c r="A38" s="345"/>
      <c r="B38" s="336"/>
      <c r="C38" s="19"/>
      <c r="D38" s="336"/>
      <c r="E38" s="336"/>
      <c r="F38" s="344"/>
      <c r="G38" s="343"/>
      <c r="H38" s="344"/>
      <c r="I38" s="343"/>
      <c r="J38" s="344"/>
      <c r="K38" s="343"/>
      <c r="L38" s="336"/>
      <c r="M38" s="323"/>
    </row>
    <row r="39" spans="1:13" ht="13.5" customHeight="1">
      <c r="A39" s="345">
        <f t="shared" ref="A39" si="13">A37+1</f>
        <v>16</v>
      </c>
      <c r="B39" s="336"/>
      <c r="C39" s="20"/>
      <c r="D39" s="336"/>
      <c r="E39" s="336"/>
      <c r="F39" s="344"/>
      <c r="G39" s="343"/>
      <c r="H39" s="344"/>
      <c r="I39" s="343"/>
      <c r="J39" s="344"/>
      <c r="K39" s="343"/>
      <c r="L39" s="336"/>
      <c r="M39" s="323"/>
    </row>
    <row r="40" spans="1:13" ht="22.5" customHeight="1">
      <c r="A40" s="345"/>
      <c r="B40" s="336"/>
      <c r="C40" s="19"/>
      <c r="D40" s="336"/>
      <c r="E40" s="336"/>
      <c r="F40" s="344"/>
      <c r="G40" s="343"/>
      <c r="H40" s="344"/>
      <c r="I40" s="343"/>
      <c r="J40" s="344"/>
      <c r="K40" s="343"/>
      <c r="L40" s="336"/>
      <c r="M40" s="323"/>
    </row>
    <row r="41" spans="1:13" ht="13.5" customHeight="1">
      <c r="A41" s="345">
        <f t="shared" ref="A41" si="14">A39+1</f>
        <v>17</v>
      </c>
      <c r="B41" s="336"/>
      <c r="C41" s="20"/>
      <c r="D41" s="336"/>
      <c r="E41" s="336"/>
      <c r="F41" s="344"/>
      <c r="G41" s="343"/>
      <c r="H41" s="344"/>
      <c r="I41" s="343"/>
      <c r="J41" s="344"/>
      <c r="K41" s="343"/>
      <c r="L41" s="336"/>
      <c r="M41" s="323"/>
    </row>
    <row r="42" spans="1:13" ht="22.5" customHeight="1">
      <c r="A42" s="345"/>
      <c r="B42" s="336"/>
      <c r="C42" s="19"/>
      <c r="D42" s="336"/>
      <c r="E42" s="336"/>
      <c r="F42" s="344"/>
      <c r="G42" s="343"/>
      <c r="H42" s="344"/>
      <c r="I42" s="343"/>
      <c r="J42" s="344"/>
      <c r="K42" s="343"/>
      <c r="L42" s="336"/>
      <c r="M42" s="323"/>
    </row>
    <row r="43" spans="1:13" ht="13.5" customHeight="1">
      <c r="A43" s="345">
        <f t="shared" ref="A43" si="15">A41+1</f>
        <v>18</v>
      </c>
      <c r="B43" s="336"/>
      <c r="C43" s="20"/>
      <c r="D43" s="336"/>
      <c r="E43" s="336"/>
      <c r="F43" s="344"/>
      <c r="G43" s="343"/>
      <c r="H43" s="344"/>
      <c r="I43" s="343"/>
      <c r="J43" s="344"/>
      <c r="K43" s="343"/>
      <c r="L43" s="336"/>
      <c r="M43" s="323"/>
    </row>
    <row r="44" spans="1:13" ht="22.5" customHeight="1">
      <c r="A44" s="345"/>
      <c r="B44" s="336"/>
      <c r="C44" s="19"/>
      <c r="D44" s="336"/>
      <c r="E44" s="336"/>
      <c r="F44" s="344"/>
      <c r="G44" s="343"/>
      <c r="H44" s="344"/>
      <c r="I44" s="343"/>
      <c r="J44" s="344"/>
      <c r="K44" s="343"/>
      <c r="L44" s="336"/>
      <c r="M44" s="323"/>
    </row>
    <row r="45" spans="1:13" ht="13.5" customHeight="1">
      <c r="A45" s="345">
        <f t="shared" ref="A45" si="16">A43+1</f>
        <v>19</v>
      </c>
      <c r="B45" s="336"/>
      <c r="C45" s="20"/>
      <c r="D45" s="336"/>
      <c r="E45" s="336"/>
      <c r="F45" s="344"/>
      <c r="G45" s="343"/>
      <c r="H45" s="344"/>
      <c r="I45" s="343"/>
      <c r="J45" s="344"/>
      <c r="K45" s="343"/>
      <c r="L45" s="336"/>
      <c r="M45" s="323"/>
    </row>
    <row r="46" spans="1:13" ht="22.5" customHeight="1">
      <c r="A46" s="345"/>
      <c r="B46" s="336"/>
      <c r="C46" s="19"/>
      <c r="D46" s="336"/>
      <c r="E46" s="336"/>
      <c r="F46" s="344"/>
      <c r="G46" s="343"/>
      <c r="H46" s="344"/>
      <c r="I46" s="343"/>
      <c r="J46" s="344"/>
      <c r="K46" s="343"/>
      <c r="L46" s="336"/>
      <c r="M46" s="323"/>
    </row>
    <row r="47" spans="1:13" ht="13.5" customHeight="1" thickBot="1">
      <c r="A47" s="345">
        <f t="shared" ref="A47" si="17">A45+1</f>
        <v>20</v>
      </c>
      <c r="B47" s="324"/>
      <c r="C47" s="20"/>
      <c r="D47" s="324"/>
      <c r="E47" s="324"/>
      <c r="F47" s="359"/>
      <c r="G47" s="343"/>
      <c r="H47" s="359"/>
      <c r="I47" s="343"/>
      <c r="J47" s="359"/>
      <c r="K47" s="343"/>
      <c r="L47" s="324"/>
      <c r="M47" s="326"/>
    </row>
    <row r="48" spans="1:13" ht="21.75" customHeight="1" thickBot="1">
      <c r="A48" s="363"/>
      <c r="B48" s="325"/>
      <c r="C48" s="21"/>
      <c r="D48" s="325"/>
      <c r="E48" s="325"/>
      <c r="F48" s="360"/>
      <c r="G48" s="358"/>
      <c r="H48" s="360"/>
      <c r="I48" s="358"/>
      <c r="J48" s="360"/>
      <c r="K48" s="358"/>
      <c r="L48" s="325"/>
      <c r="M48" s="327"/>
    </row>
    <row r="49" spans="1:13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3" ht="18" customHeight="1">
      <c r="C50" s="328" t="s">
        <v>10</v>
      </c>
      <c r="D50" s="329"/>
      <c r="E50" s="330"/>
      <c r="F50" s="341" t="s">
        <v>11</v>
      </c>
      <c r="G50" s="337"/>
      <c r="H50" s="339"/>
      <c r="I50" s="341" t="s">
        <v>14</v>
      </c>
      <c r="J50" s="337"/>
      <c r="K50" s="339"/>
      <c r="L50" s="341" t="s">
        <v>12</v>
      </c>
      <c r="M50" s="334"/>
    </row>
    <row r="51" spans="1:13" ht="18" customHeight="1" thickBot="1">
      <c r="A51" s="91" t="s">
        <v>22</v>
      </c>
      <c r="B51" s="22"/>
      <c r="C51" s="331"/>
      <c r="D51" s="332"/>
      <c r="E51" s="333"/>
      <c r="F51" s="342"/>
      <c r="G51" s="338"/>
      <c r="H51" s="340"/>
      <c r="I51" s="342"/>
      <c r="J51" s="338"/>
      <c r="K51" s="340"/>
      <c r="L51" s="342"/>
      <c r="M51" s="335"/>
    </row>
    <row r="52" spans="1:13" ht="18" customHeight="1">
      <c r="L52" s="329" t="s">
        <v>13</v>
      </c>
      <c r="M52" s="329"/>
    </row>
    <row r="53" spans="1:13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</row>
  </sheetData>
  <sheetProtection selectLockedCells="1"/>
  <mergeCells count="264"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L3:L4"/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>
      <c r="A1" s="288" t="s">
        <v>103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Q1" s="292" t="s">
        <v>184</v>
      </c>
      <c r="R1" s="293"/>
      <c r="S1" s="293"/>
      <c r="T1" s="293"/>
      <c r="U1" s="289">
        <f>名簿!$D$3</f>
        <v>0</v>
      </c>
      <c r="V1" s="290"/>
      <c r="W1" s="290"/>
      <c r="X1" s="290"/>
      <c r="Y1" s="291"/>
      <c r="Z1" s="292" t="s">
        <v>185</v>
      </c>
      <c r="AA1" s="293"/>
      <c r="AB1" s="168">
        <f>名簿!$D$8</f>
        <v>0</v>
      </c>
      <c r="AC1" s="166"/>
      <c r="AD1" s="166"/>
      <c r="AE1" s="280">
        <f>名簿!$D$3</f>
        <v>0</v>
      </c>
      <c r="AF1" s="281"/>
      <c r="AG1" s="282"/>
    </row>
    <row r="2" spans="1:33" ht="15.95" customHeight="1" thickBot="1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75" t="s">
        <v>74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3" ht="15.95" customHeight="1" thickBot="1">
      <c r="A3" s="284" t="s">
        <v>91</v>
      </c>
      <c r="B3" s="286" t="s">
        <v>86</v>
      </c>
      <c r="C3" s="276" t="s">
        <v>75</v>
      </c>
      <c r="D3" s="276" t="s">
        <v>72</v>
      </c>
      <c r="E3" s="276" t="s">
        <v>100</v>
      </c>
      <c r="F3" s="276" t="s">
        <v>71</v>
      </c>
      <c r="G3" s="276" t="s">
        <v>77</v>
      </c>
      <c r="H3" s="276" t="s">
        <v>78</v>
      </c>
      <c r="I3" s="283" t="s">
        <v>85</v>
      </c>
      <c r="J3" s="283"/>
      <c r="K3" s="283"/>
      <c r="L3" s="283"/>
      <c r="M3" s="283"/>
      <c r="N3" s="283"/>
      <c r="O3" s="278" t="s">
        <v>80</v>
      </c>
      <c r="Q3" s="284" t="s">
        <v>91</v>
      </c>
      <c r="R3" s="286" t="s">
        <v>86</v>
      </c>
      <c r="S3" s="276" t="s">
        <v>75</v>
      </c>
      <c r="T3" s="276" t="s">
        <v>72</v>
      </c>
      <c r="U3" s="276" t="s">
        <v>100</v>
      </c>
      <c r="V3" s="276" t="s">
        <v>71</v>
      </c>
      <c r="W3" s="276" t="s">
        <v>77</v>
      </c>
      <c r="X3" s="276" t="s">
        <v>78</v>
      </c>
      <c r="Y3" s="283" t="s">
        <v>85</v>
      </c>
      <c r="Z3" s="283"/>
      <c r="AA3" s="283"/>
      <c r="AB3" s="283"/>
      <c r="AC3" s="283"/>
      <c r="AD3" s="283"/>
      <c r="AE3" s="278" t="s">
        <v>80</v>
      </c>
    </row>
    <row r="4" spans="1:33" ht="15.95" customHeight="1" thickTop="1" thickBot="1">
      <c r="A4" s="285"/>
      <c r="B4" s="287"/>
      <c r="C4" s="277"/>
      <c r="D4" s="277"/>
      <c r="E4" s="277"/>
      <c r="F4" s="277"/>
      <c r="G4" s="277"/>
      <c r="H4" s="277"/>
      <c r="I4" s="183" t="s">
        <v>87</v>
      </c>
      <c r="J4" s="184" t="s">
        <v>88</v>
      </c>
      <c r="K4" s="183" t="s">
        <v>89</v>
      </c>
      <c r="L4" s="184" t="s">
        <v>88</v>
      </c>
      <c r="M4" s="183" t="s">
        <v>90</v>
      </c>
      <c r="N4" s="184" t="s">
        <v>88</v>
      </c>
      <c r="O4" s="279"/>
      <c r="Q4" s="285"/>
      <c r="R4" s="287"/>
      <c r="S4" s="277"/>
      <c r="T4" s="277"/>
      <c r="U4" s="277"/>
      <c r="V4" s="277"/>
      <c r="W4" s="277"/>
      <c r="X4" s="277"/>
      <c r="Y4" s="183" t="s">
        <v>87</v>
      </c>
      <c r="Z4" s="184" t="s">
        <v>88</v>
      </c>
      <c r="AA4" s="183" t="s">
        <v>89</v>
      </c>
      <c r="AB4" s="184" t="s">
        <v>88</v>
      </c>
      <c r="AC4" s="183" t="s">
        <v>90</v>
      </c>
      <c r="AD4" s="184" t="s">
        <v>88</v>
      </c>
      <c r="AE4" s="279"/>
    </row>
    <row r="5" spans="1:33" ht="15.95" customHeight="1" thickTop="1">
      <c r="A5" s="164">
        <v>1</v>
      </c>
      <c r="B5" s="178" t="str">
        <f t="shared" ref="B5:B36" si="0">IF(VLOOKUP(A5,記①男,2,FALSE)="","",VLOOKUP(A5,記①男,2,FALSE))</f>
        <v/>
      </c>
      <c r="C5" s="181" t="str">
        <f t="shared" ref="C5:C68" si="1">IF(B5="","",VLOOKUP(B5,名簿,2,FALSE))</f>
        <v/>
      </c>
      <c r="D5" s="99" t="str">
        <f>IF(B5="","",$U$1)</f>
        <v/>
      </c>
      <c r="E5" s="99" t="str">
        <f t="shared" ref="E5:E36" si="2">IF(B5="","",IF(VLOOKUP(B5,名簿,3,FALSE)="","",VLOOKUP(B5,名簿,3,FALSE)))</f>
        <v/>
      </c>
      <c r="F5" s="99" t="str">
        <f>IF(B5="","",$AB$1)</f>
        <v/>
      </c>
      <c r="G5" s="99" t="str">
        <f t="shared" ref="G5:G36" si="3">IF(B5="","",IF(VLOOKUP(B5,名簿,4,FALSE)="","",VLOOKUP(B5,名簿,4,FALSE)))</f>
        <v/>
      </c>
      <c r="H5" s="99" t="str">
        <f t="shared" ref="H5:H36" si="4">IF(B5="","",IF(VLOOKUP(B5,名簿,5,FALSE)="","",VLOOKUP(B5,名簿,5,FALSE)))</f>
        <v/>
      </c>
      <c r="I5" s="100" t="str">
        <f t="shared" ref="I5:I36" si="5">IF(B5="","",IF(VLOOKUP(A5,記①男,5,FALSE)="","",VLOOKUP(A5,記①男,5,FALSE)))</f>
        <v/>
      </c>
      <c r="J5" s="101" t="str">
        <f t="shared" ref="J5:J36" si="6">IF(B5="","",IF(VLOOKUP(A5,記①男,6,FALSE)="","",VLOOKUP(A5,記①男,6,FALSE)))</f>
        <v/>
      </c>
      <c r="K5" s="100" t="str">
        <f t="shared" ref="K5:K36" si="7">IF(B5="","",IF(VLOOKUP(A5,記①男,7,FALSE)="","",VLOOKUP(A5,記①男,7,FALSE)))</f>
        <v/>
      </c>
      <c r="L5" s="101" t="str">
        <f t="shared" ref="L5:L36" si="8">IF(B5="","",IF(VLOOKUP(A5,記①男,8,FALSE)="","",VLOOKUP(A5,記①男,8,FALSE)))</f>
        <v/>
      </c>
      <c r="M5" s="100" t="str">
        <f t="shared" ref="M5:M36" si="9">IF(B5="","",IF(VLOOKUP(A5,記①男,9,FALSE)="","",VLOOKUP(A5,記①男,9,FALSE)))</f>
        <v/>
      </c>
      <c r="N5" s="101" t="str">
        <f t="shared" ref="N5:N36" si="10">IF(B5="","",IF(VLOOKUP(A5,記①男,10,FALSE)="","",VLOOKUP(A5,記①男,10,FALSE)))</f>
        <v/>
      </c>
      <c r="O5" s="129" t="str">
        <f t="shared" ref="O5:O68" si="11">IF(B5="","",IF(VLOOKUP(B5,名簿,8,FALSE)="","",VLOOKUP(B5,名簿,8,FALSE)))</f>
        <v/>
      </c>
      <c r="Q5" s="163">
        <v>1</v>
      </c>
      <c r="R5" s="173" t="str">
        <f t="shared" ref="R5:R36" si="12">IF(VLOOKUP(Q5,記①女,2,FALSE)="","",VLOOKUP(Q5,記①女,2,FALSE))</f>
        <v/>
      </c>
      <c r="S5" s="182" t="str">
        <f t="shared" ref="S5:S36" si="13">IF(R5="","",VLOOKUP(R5,名簿,2,FALSE))</f>
        <v/>
      </c>
      <c r="T5" s="106" t="str">
        <f>IF(R5="","",$U$1)</f>
        <v/>
      </c>
      <c r="U5" s="106" t="str">
        <f t="shared" ref="U5:U36" si="14">IF(R5="","",IF(VLOOKUP(R5,名簿,3,FALSE)="","",VLOOKUP(R5,名簿,3,FALSE)))</f>
        <v/>
      </c>
      <c r="V5" s="106" t="str">
        <f>IF(R5="","",$AB$1)</f>
        <v/>
      </c>
      <c r="W5" s="106" t="str">
        <f t="shared" ref="W5:W36" si="15">IF(R5="","",IF(VLOOKUP(R5,名簿,4,FALSE)="","",VLOOKUP(R5,名簿,4,FALSE)))</f>
        <v/>
      </c>
      <c r="X5" s="106" t="str">
        <f t="shared" ref="X5:X36" si="16">IF(R5="","",IF(VLOOKUP(R5,名簿,5,FALSE)="","",VLOOKUP(R5,名簿,5,FALSE)))</f>
        <v/>
      </c>
      <c r="Y5" s="107" t="str">
        <f t="shared" ref="Y5:Y36" si="17">IF(R5="","",IF(VLOOKUP(Q5,記①女,5,FALSE)="","",VLOOKUP(Q5,記①女,5,FALSE)))</f>
        <v/>
      </c>
      <c r="Z5" s="108" t="str">
        <f t="shared" ref="Z5:Z36" si="18">IF(R5="","",IF(VLOOKUP(Q5,記①女,6,FALSE)="","",VLOOKUP(Q5,記①女,6,FALSE)))</f>
        <v/>
      </c>
      <c r="AA5" s="107" t="str">
        <f t="shared" ref="AA5:AA36" si="19">IF(R5="","",IF(VLOOKUP(Q5,記①女,7,FALSE)="","",VLOOKUP(Q5,記①女,7,FALSE)))</f>
        <v/>
      </c>
      <c r="AB5" s="108" t="str">
        <f t="shared" ref="AB5:AB36" si="20">IF(R5="","",IF(VLOOKUP(Q5,記①女,8,FALSE)="","",VLOOKUP(Q5,記①女,8,FALSE)))</f>
        <v/>
      </c>
      <c r="AC5" s="107" t="str">
        <f t="shared" ref="AC5:AC36" si="21">IF(R5="","",IF(VLOOKUP(Q5,記①女,9,FALSE)="","",VLOOKUP(Q5,記①女,9,FALSE)))</f>
        <v/>
      </c>
      <c r="AD5" s="108" t="str">
        <f t="shared" ref="AD5:AD36" si="22">IF(R5="","",IF(VLOOKUP(Q5,記①女,10,FALSE)="","",VLOOKUP(Q5,記①女,10,FALSE)))</f>
        <v/>
      </c>
      <c r="AE5" s="132" t="str">
        <f t="shared" ref="AE5:AE68" si="23">IF(R5="","",IF(VLOOKUP(R5,名簿,8,FALSE)="","",VLOOKUP(R5,名簿,8,FALSE)))</f>
        <v/>
      </c>
    </row>
    <row r="6" spans="1:33" ht="15.95" customHeight="1">
      <c r="A6" s="67">
        <v>2</v>
      </c>
      <c r="B6" s="179" t="str">
        <f t="shared" si="0"/>
        <v/>
      </c>
      <c r="C6" s="69" t="str">
        <f t="shared" si="1"/>
        <v/>
      </c>
      <c r="D6" s="70" t="str">
        <f t="shared" ref="D6:D69" si="24">IF(B6="","",$U$1)</f>
        <v/>
      </c>
      <c r="E6" s="70" t="str">
        <f t="shared" si="2"/>
        <v/>
      </c>
      <c r="F6" s="70" t="str">
        <f t="shared" ref="F6:F69" si="25">IF(B6="","",$AB$1)</f>
        <v/>
      </c>
      <c r="G6" s="70" t="str">
        <f t="shared" si="3"/>
        <v/>
      </c>
      <c r="H6" s="70" t="str">
        <f t="shared" si="4"/>
        <v/>
      </c>
      <c r="I6" s="102" t="str">
        <f t="shared" si="5"/>
        <v/>
      </c>
      <c r="J6" s="103" t="str">
        <f t="shared" si="6"/>
        <v/>
      </c>
      <c r="K6" s="102" t="str">
        <f t="shared" si="7"/>
        <v/>
      </c>
      <c r="L6" s="103" t="str">
        <f t="shared" si="8"/>
        <v/>
      </c>
      <c r="M6" s="102" t="str">
        <f t="shared" si="9"/>
        <v/>
      </c>
      <c r="N6" s="103" t="str">
        <f t="shared" si="10"/>
        <v/>
      </c>
      <c r="O6" s="130" t="str">
        <f t="shared" si="11"/>
        <v/>
      </c>
      <c r="Q6" s="84">
        <v>2</v>
      </c>
      <c r="R6" s="174" t="str">
        <f t="shared" si="12"/>
        <v/>
      </c>
      <c r="S6" s="176" t="str">
        <f t="shared" si="13"/>
        <v/>
      </c>
      <c r="T6" s="76" t="str">
        <f t="shared" ref="T6:T69" si="26">IF(R6="","",$U$1)</f>
        <v/>
      </c>
      <c r="U6" s="76" t="str">
        <f t="shared" si="14"/>
        <v/>
      </c>
      <c r="V6" s="76" t="str">
        <f t="shared" ref="V6:V69" si="27">IF(R6="","",$AB$1)</f>
        <v/>
      </c>
      <c r="W6" s="76" t="str">
        <f t="shared" si="15"/>
        <v/>
      </c>
      <c r="X6" s="76" t="str">
        <f t="shared" si="16"/>
        <v/>
      </c>
      <c r="Y6" s="109" t="str">
        <f t="shared" si="17"/>
        <v/>
      </c>
      <c r="Z6" s="110" t="str">
        <f t="shared" si="18"/>
        <v/>
      </c>
      <c r="AA6" s="109" t="str">
        <f t="shared" si="19"/>
        <v/>
      </c>
      <c r="AB6" s="110" t="str">
        <f t="shared" si="20"/>
        <v/>
      </c>
      <c r="AC6" s="109" t="str">
        <f t="shared" si="21"/>
        <v/>
      </c>
      <c r="AD6" s="110" t="str">
        <f t="shared" si="22"/>
        <v/>
      </c>
      <c r="AE6" s="133" t="str">
        <f t="shared" si="23"/>
        <v/>
      </c>
    </row>
    <row r="7" spans="1:33" ht="15.95" customHeight="1">
      <c r="A7" s="67">
        <v>3</v>
      </c>
      <c r="B7" s="179" t="str">
        <f t="shared" si="0"/>
        <v/>
      </c>
      <c r="C7" s="69" t="str">
        <f t="shared" si="1"/>
        <v/>
      </c>
      <c r="D7" s="70" t="str">
        <f t="shared" si="24"/>
        <v/>
      </c>
      <c r="E7" s="70" t="str">
        <f t="shared" si="2"/>
        <v/>
      </c>
      <c r="F7" s="70" t="str">
        <f t="shared" si="25"/>
        <v/>
      </c>
      <c r="G7" s="70" t="str">
        <f t="shared" si="3"/>
        <v/>
      </c>
      <c r="H7" s="70" t="str">
        <f t="shared" si="4"/>
        <v/>
      </c>
      <c r="I7" s="102" t="str">
        <f t="shared" si="5"/>
        <v/>
      </c>
      <c r="J7" s="103" t="str">
        <f t="shared" si="6"/>
        <v/>
      </c>
      <c r="K7" s="102" t="str">
        <f t="shared" si="7"/>
        <v/>
      </c>
      <c r="L7" s="103" t="str">
        <f t="shared" si="8"/>
        <v/>
      </c>
      <c r="M7" s="102" t="str">
        <f t="shared" si="9"/>
        <v/>
      </c>
      <c r="N7" s="103" t="str">
        <f t="shared" si="10"/>
        <v/>
      </c>
      <c r="O7" s="130" t="str">
        <f t="shared" si="11"/>
        <v/>
      </c>
      <c r="Q7" s="84">
        <v>3</v>
      </c>
      <c r="R7" s="174" t="str">
        <f t="shared" si="12"/>
        <v/>
      </c>
      <c r="S7" s="176" t="str">
        <f t="shared" si="13"/>
        <v/>
      </c>
      <c r="T7" s="76" t="str">
        <f t="shared" si="26"/>
        <v/>
      </c>
      <c r="U7" s="76" t="str">
        <f t="shared" si="14"/>
        <v/>
      </c>
      <c r="V7" s="76" t="str">
        <f t="shared" si="27"/>
        <v/>
      </c>
      <c r="W7" s="76" t="str">
        <f t="shared" si="15"/>
        <v/>
      </c>
      <c r="X7" s="76" t="str">
        <f t="shared" si="16"/>
        <v/>
      </c>
      <c r="Y7" s="109" t="str">
        <f t="shared" si="17"/>
        <v/>
      </c>
      <c r="Z7" s="110" t="str">
        <f t="shared" si="18"/>
        <v/>
      </c>
      <c r="AA7" s="109" t="str">
        <f t="shared" si="19"/>
        <v/>
      </c>
      <c r="AB7" s="110" t="str">
        <f t="shared" si="20"/>
        <v/>
      </c>
      <c r="AC7" s="109" t="str">
        <f t="shared" si="21"/>
        <v/>
      </c>
      <c r="AD7" s="110" t="str">
        <f t="shared" si="22"/>
        <v/>
      </c>
      <c r="AE7" s="133" t="str">
        <f t="shared" si="23"/>
        <v/>
      </c>
    </row>
    <row r="8" spans="1:33" ht="15.95" customHeight="1">
      <c r="A8" s="67">
        <v>4</v>
      </c>
      <c r="B8" s="179" t="str">
        <f t="shared" si="0"/>
        <v/>
      </c>
      <c r="C8" s="69" t="str">
        <f t="shared" si="1"/>
        <v/>
      </c>
      <c r="D8" s="70" t="str">
        <f t="shared" si="24"/>
        <v/>
      </c>
      <c r="E8" s="70" t="str">
        <f t="shared" si="2"/>
        <v/>
      </c>
      <c r="F8" s="70" t="str">
        <f t="shared" si="25"/>
        <v/>
      </c>
      <c r="G8" s="70" t="str">
        <f t="shared" si="3"/>
        <v/>
      </c>
      <c r="H8" s="70" t="str">
        <f t="shared" si="4"/>
        <v/>
      </c>
      <c r="I8" s="102" t="str">
        <f t="shared" si="5"/>
        <v/>
      </c>
      <c r="J8" s="103" t="str">
        <f t="shared" si="6"/>
        <v/>
      </c>
      <c r="K8" s="102" t="str">
        <f t="shared" si="7"/>
        <v/>
      </c>
      <c r="L8" s="103" t="str">
        <f t="shared" si="8"/>
        <v/>
      </c>
      <c r="M8" s="102" t="str">
        <f t="shared" si="9"/>
        <v/>
      </c>
      <c r="N8" s="103" t="str">
        <f t="shared" si="10"/>
        <v/>
      </c>
      <c r="O8" s="130" t="str">
        <f t="shared" si="11"/>
        <v/>
      </c>
      <c r="Q8" s="84">
        <v>4</v>
      </c>
      <c r="R8" s="174" t="str">
        <f t="shared" si="12"/>
        <v/>
      </c>
      <c r="S8" s="176" t="str">
        <f t="shared" si="13"/>
        <v/>
      </c>
      <c r="T8" s="76" t="str">
        <f t="shared" si="26"/>
        <v/>
      </c>
      <c r="U8" s="76" t="str">
        <f t="shared" si="14"/>
        <v/>
      </c>
      <c r="V8" s="76" t="str">
        <f t="shared" si="27"/>
        <v/>
      </c>
      <c r="W8" s="76" t="str">
        <f t="shared" si="15"/>
        <v/>
      </c>
      <c r="X8" s="76" t="str">
        <f t="shared" si="16"/>
        <v/>
      </c>
      <c r="Y8" s="109" t="str">
        <f t="shared" si="17"/>
        <v/>
      </c>
      <c r="Z8" s="110" t="str">
        <f t="shared" si="18"/>
        <v/>
      </c>
      <c r="AA8" s="109" t="str">
        <f t="shared" si="19"/>
        <v/>
      </c>
      <c r="AB8" s="110" t="str">
        <f t="shared" si="20"/>
        <v/>
      </c>
      <c r="AC8" s="109" t="str">
        <f t="shared" si="21"/>
        <v/>
      </c>
      <c r="AD8" s="110" t="str">
        <f t="shared" si="22"/>
        <v/>
      </c>
      <c r="AE8" s="133" t="str">
        <f t="shared" si="23"/>
        <v/>
      </c>
    </row>
    <row r="9" spans="1:33" ht="15.95" customHeight="1">
      <c r="A9" s="67">
        <v>5</v>
      </c>
      <c r="B9" s="179" t="str">
        <f t="shared" si="0"/>
        <v/>
      </c>
      <c r="C9" s="69" t="str">
        <f t="shared" si="1"/>
        <v/>
      </c>
      <c r="D9" s="70" t="str">
        <f t="shared" si="24"/>
        <v/>
      </c>
      <c r="E9" s="70" t="str">
        <f t="shared" si="2"/>
        <v/>
      </c>
      <c r="F9" s="70" t="str">
        <f t="shared" si="25"/>
        <v/>
      </c>
      <c r="G9" s="70" t="str">
        <f t="shared" si="3"/>
        <v/>
      </c>
      <c r="H9" s="70" t="str">
        <f t="shared" si="4"/>
        <v/>
      </c>
      <c r="I9" s="102" t="str">
        <f t="shared" si="5"/>
        <v/>
      </c>
      <c r="J9" s="103" t="str">
        <f t="shared" si="6"/>
        <v/>
      </c>
      <c r="K9" s="102" t="str">
        <f t="shared" si="7"/>
        <v/>
      </c>
      <c r="L9" s="103" t="str">
        <f t="shared" si="8"/>
        <v/>
      </c>
      <c r="M9" s="102" t="str">
        <f t="shared" si="9"/>
        <v/>
      </c>
      <c r="N9" s="103" t="str">
        <f t="shared" si="10"/>
        <v/>
      </c>
      <c r="O9" s="130" t="str">
        <f t="shared" si="11"/>
        <v/>
      </c>
      <c r="Q9" s="84">
        <v>5</v>
      </c>
      <c r="R9" s="174" t="str">
        <f t="shared" si="12"/>
        <v/>
      </c>
      <c r="S9" s="176" t="str">
        <f t="shared" si="13"/>
        <v/>
      </c>
      <c r="T9" s="76" t="str">
        <f t="shared" si="26"/>
        <v/>
      </c>
      <c r="U9" s="76" t="str">
        <f t="shared" si="14"/>
        <v/>
      </c>
      <c r="V9" s="76" t="str">
        <f t="shared" si="27"/>
        <v/>
      </c>
      <c r="W9" s="76" t="str">
        <f t="shared" si="15"/>
        <v/>
      </c>
      <c r="X9" s="76" t="str">
        <f t="shared" si="16"/>
        <v/>
      </c>
      <c r="Y9" s="109" t="str">
        <f t="shared" si="17"/>
        <v/>
      </c>
      <c r="Z9" s="110" t="str">
        <f t="shared" si="18"/>
        <v/>
      </c>
      <c r="AA9" s="109" t="str">
        <f t="shared" si="19"/>
        <v/>
      </c>
      <c r="AB9" s="110" t="str">
        <f t="shared" si="20"/>
        <v/>
      </c>
      <c r="AC9" s="109" t="str">
        <f t="shared" si="21"/>
        <v/>
      </c>
      <c r="AD9" s="110" t="str">
        <f t="shared" si="22"/>
        <v/>
      </c>
      <c r="AE9" s="133" t="str">
        <f t="shared" si="23"/>
        <v/>
      </c>
    </row>
    <row r="10" spans="1:33" ht="15.95" customHeight="1">
      <c r="A10" s="67">
        <v>6</v>
      </c>
      <c r="B10" s="179" t="str">
        <f t="shared" si="0"/>
        <v/>
      </c>
      <c r="C10" s="69" t="str">
        <f t="shared" si="1"/>
        <v/>
      </c>
      <c r="D10" s="70" t="str">
        <f t="shared" si="24"/>
        <v/>
      </c>
      <c r="E10" s="70" t="str">
        <f t="shared" si="2"/>
        <v/>
      </c>
      <c r="F10" s="70" t="str">
        <f t="shared" si="25"/>
        <v/>
      </c>
      <c r="G10" s="70" t="str">
        <f t="shared" si="3"/>
        <v/>
      </c>
      <c r="H10" s="70" t="str">
        <f t="shared" si="4"/>
        <v/>
      </c>
      <c r="I10" s="102" t="str">
        <f t="shared" si="5"/>
        <v/>
      </c>
      <c r="J10" s="103" t="str">
        <f t="shared" si="6"/>
        <v/>
      </c>
      <c r="K10" s="102" t="str">
        <f t="shared" si="7"/>
        <v/>
      </c>
      <c r="L10" s="103" t="str">
        <f t="shared" si="8"/>
        <v/>
      </c>
      <c r="M10" s="102" t="str">
        <f t="shared" si="9"/>
        <v/>
      </c>
      <c r="N10" s="103" t="str">
        <f t="shared" si="10"/>
        <v/>
      </c>
      <c r="O10" s="130" t="str">
        <f t="shared" si="11"/>
        <v/>
      </c>
      <c r="Q10" s="84">
        <v>6</v>
      </c>
      <c r="R10" s="174" t="str">
        <f t="shared" si="12"/>
        <v/>
      </c>
      <c r="S10" s="176" t="str">
        <f t="shared" si="13"/>
        <v/>
      </c>
      <c r="T10" s="76" t="str">
        <f t="shared" si="26"/>
        <v/>
      </c>
      <c r="U10" s="76" t="str">
        <f t="shared" si="14"/>
        <v/>
      </c>
      <c r="V10" s="76" t="str">
        <f t="shared" si="27"/>
        <v/>
      </c>
      <c r="W10" s="76" t="str">
        <f t="shared" si="15"/>
        <v/>
      </c>
      <c r="X10" s="76" t="str">
        <f t="shared" si="16"/>
        <v/>
      </c>
      <c r="Y10" s="109" t="str">
        <f t="shared" si="17"/>
        <v/>
      </c>
      <c r="Z10" s="110" t="str">
        <f t="shared" si="18"/>
        <v/>
      </c>
      <c r="AA10" s="109" t="str">
        <f t="shared" si="19"/>
        <v/>
      </c>
      <c r="AB10" s="110" t="str">
        <f t="shared" si="20"/>
        <v/>
      </c>
      <c r="AC10" s="109" t="str">
        <f t="shared" si="21"/>
        <v/>
      </c>
      <c r="AD10" s="110" t="str">
        <f t="shared" si="22"/>
        <v/>
      </c>
      <c r="AE10" s="133" t="str">
        <f t="shared" si="23"/>
        <v/>
      </c>
    </row>
    <row r="11" spans="1:33" ht="15.95" customHeight="1">
      <c r="A11" s="67">
        <v>7</v>
      </c>
      <c r="B11" s="179" t="str">
        <f t="shared" si="0"/>
        <v/>
      </c>
      <c r="C11" s="69" t="str">
        <f t="shared" si="1"/>
        <v/>
      </c>
      <c r="D11" s="70" t="str">
        <f t="shared" si="24"/>
        <v/>
      </c>
      <c r="E11" s="70" t="str">
        <f t="shared" si="2"/>
        <v/>
      </c>
      <c r="F11" s="70" t="str">
        <f t="shared" si="25"/>
        <v/>
      </c>
      <c r="G11" s="70" t="str">
        <f t="shared" si="3"/>
        <v/>
      </c>
      <c r="H11" s="70" t="str">
        <f t="shared" si="4"/>
        <v/>
      </c>
      <c r="I11" s="102" t="str">
        <f t="shared" si="5"/>
        <v/>
      </c>
      <c r="J11" s="103" t="str">
        <f t="shared" si="6"/>
        <v/>
      </c>
      <c r="K11" s="102" t="str">
        <f t="shared" si="7"/>
        <v/>
      </c>
      <c r="L11" s="103" t="str">
        <f t="shared" si="8"/>
        <v/>
      </c>
      <c r="M11" s="102" t="str">
        <f t="shared" si="9"/>
        <v/>
      </c>
      <c r="N11" s="103" t="str">
        <f t="shared" si="10"/>
        <v/>
      </c>
      <c r="O11" s="130" t="str">
        <f t="shared" si="11"/>
        <v/>
      </c>
      <c r="Q11" s="84">
        <v>7</v>
      </c>
      <c r="R11" s="174" t="str">
        <f t="shared" si="12"/>
        <v/>
      </c>
      <c r="S11" s="176" t="str">
        <f t="shared" si="13"/>
        <v/>
      </c>
      <c r="T11" s="76" t="str">
        <f t="shared" si="26"/>
        <v/>
      </c>
      <c r="U11" s="76" t="str">
        <f t="shared" si="14"/>
        <v/>
      </c>
      <c r="V11" s="76" t="str">
        <f t="shared" si="27"/>
        <v/>
      </c>
      <c r="W11" s="76" t="str">
        <f t="shared" si="15"/>
        <v/>
      </c>
      <c r="X11" s="76" t="str">
        <f t="shared" si="16"/>
        <v/>
      </c>
      <c r="Y11" s="109" t="str">
        <f t="shared" si="17"/>
        <v/>
      </c>
      <c r="Z11" s="110" t="str">
        <f t="shared" si="18"/>
        <v/>
      </c>
      <c r="AA11" s="109" t="str">
        <f t="shared" si="19"/>
        <v/>
      </c>
      <c r="AB11" s="110" t="str">
        <f t="shared" si="20"/>
        <v/>
      </c>
      <c r="AC11" s="109" t="str">
        <f t="shared" si="21"/>
        <v/>
      </c>
      <c r="AD11" s="110" t="str">
        <f t="shared" si="22"/>
        <v/>
      </c>
      <c r="AE11" s="133" t="str">
        <f t="shared" si="23"/>
        <v/>
      </c>
    </row>
    <row r="12" spans="1:33" ht="15.95" customHeight="1">
      <c r="A12" s="67">
        <v>8</v>
      </c>
      <c r="B12" s="179" t="str">
        <f t="shared" si="0"/>
        <v/>
      </c>
      <c r="C12" s="69" t="str">
        <f t="shared" si="1"/>
        <v/>
      </c>
      <c r="D12" s="70" t="str">
        <f t="shared" si="24"/>
        <v/>
      </c>
      <c r="E12" s="70" t="str">
        <f t="shared" si="2"/>
        <v/>
      </c>
      <c r="F12" s="70" t="str">
        <f t="shared" si="25"/>
        <v/>
      </c>
      <c r="G12" s="70" t="str">
        <f t="shared" si="3"/>
        <v/>
      </c>
      <c r="H12" s="70" t="str">
        <f t="shared" si="4"/>
        <v/>
      </c>
      <c r="I12" s="102" t="str">
        <f t="shared" si="5"/>
        <v/>
      </c>
      <c r="J12" s="103" t="str">
        <f t="shared" si="6"/>
        <v/>
      </c>
      <c r="K12" s="102" t="str">
        <f t="shared" si="7"/>
        <v/>
      </c>
      <c r="L12" s="103" t="str">
        <f t="shared" si="8"/>
        <v/>
      </c>
      <c r="M12" s="102" t="str">
        <f t="shared" si="9"/>
        <v/>
      </c>
      <c r="N12" s="103" t="str">
        <f t="shared" si="10"/>
        <v/>
      </c>
      <c r="O12" s="130" t="str">
        <f t="shared" si="11"/>
        <v/>
      </c>
      <c r="Q12" s="84">
        <v>8</v>
      </c>
      <c r="R12" s="174" t="str">
        <f t="shared" si="12"/>
        <v/>
      </c>
      <c r="S12" s="176" t="str">
        <f t="shared" si="13"/>
        <v/>
      </c>
      <c r="T12" s="76" t="str">
        <f t="shared" si="26"/>
        <v/>
      </c>
      <c r="U12" s="76" t="str">
        <f t="shared" si="14"/>
        <v/>
      </c>
      <c r="V12" s="76" t="str">
        <f t="shared" si="27"/>
        <v/>
      </c>
      <c r="W12" s="76" t="str">
        <f t="shared" si="15"/>
        <v/>
      </c>
      <c r="X12" s="76" t="str">
        <f t="shared" si="16"/>
        <v/>
      </c>
      <c r="Y12" s="109" t="str">
        <f t="shared" si="17"/>
        <v/>
      </c>
      <c r="Z12" s="110" t="str">
        <f t="shared" si="18"/>
        <v/>
      </c>
      <c r="AA12" s="109" t="str">
        <f t="shared" si="19"/>
        <v/>
      </c>
      <c r="AB12" s="110" t="str">
        <f t="shared" si="20"/>
        <v/>
      </c>
      <c r="AC12" s="109" t="str">
        <f t="shared" si="21"/>
        <v/>
      </c>
      <c r="AD12" s="110" t="str">
        <f t="shared" si="22"/>
        <v/>
      </c>
      <c r="AE12" s="133" t="str">
        <f t="shared" si="23"/>
        <v/>
      </c>
    </row>
    <row r="13" spans="1:33" ht="15.95" customHeight="1">
      <c r="A13" s="67">
        <v>9</v>
      </c>
      <c r="B13" s="179" t="str">
        <f t="shared" si="0"/>
        <v/>
      </c>
      <c r="C13" s="69" t="str">
        <f t="shared" si="1"/>
        <v/>
      </c>
      <c r="D13" s="70" t="str">
        <f t="shared" si="24"/>
        <v/>
      </c>
      <c r="E13" s="70" t="str">
        <f t="shared" si="2"/>
        <v/>
      </c>
      <c r="F13" s="70" t="str">
        <f t="shared" si="25"/>
        <v/>
      </c>
      <c r="G13" s="70" t="str">
        <f t="shared" si="3"/>
        <v/>
      </c>
      <c r="H13" s="70" t="str">
        <f t="shared" si="4"/>
        <v/>
      </c>
      <c r="I13" s="102" t="str">
        <f t="shared" si="5"/>
        <v/>
      </c>
      <c r="J13" s="103" t="str">
        <f t="shared" si="6"/>
        <v/>
      </c>
      <c r="K13" s="102" t="str">
        <f t="shared" si="7"/>
        <v/>
      </c>
      <c r="L13" s="103" t="str">
        <f t="shared" si="8"/>
        <v/>
      </c>
      <c r="M13" s="102" t="str">
        <f t="shared" si="9"/>
        <v/>
      </c>
      <c r="N13" s="103" t="str">
        <f t="shared" si="10"/>
        <v/>
      </c>
      <c r="O13" s="130" t="str">
        <f t="shared" si="11"/>
        <v/>
      </c>
      <c r="Q13" s="84">
        <v>9</v>
      </c>
      <c r="R13" s="174" t="str">
        <f t="shared" si="12"/>
        <v/>
      </c>
      <c r="S13" s="176" t="str">
        <f t="shared" si="13"/>
        <v/>
      </c>
      <c r="T13" s="76" t="str">
        <f t="shared" si="26"/>
        <v/>
      </c>
      <c r="U13" s="76" t="str">
        <f t="shared" si="14"/>
        <v/>
      </c>
      <c r="V13" s="76" t="str">
        <f t="shared" si="27"/>
        <v/>
      </c>
      <c r="W13" s="76" t="str">
        <f t="shared" si="15"/>
        <v/>
      </c>
      <c r="X13" s="76" t="str">
        <f t="shared" si="16"/>
        <v/>
      </c>
      <c r="Y13" s="109" t="str">
        <f t="shared" si="17"/>
        <v/>
      </c>
      <c r="Z13" s="110" t="str">
        <f t="shared" si="18"/>
        <v/>
      </c>
      <c r="AA13" s="109" t="str">
        <f t="shared" si="19"/>
        <v/>
      </c>
      <c r="AB13" s="110" t="str">
        <f t="shared" si="20"/>
        <v/>
      </c>
      <c r="AC13" s="109" t="str">
        <f t="shared" si="21"/>
        <v/>
      </c>
      <c r="AD13" s="110" t="str">
        <f t="shared" si="22"/>
        <v/>
      </c>
      <c r="AE13" s="133" t="str">
        <f t="shared" si="23"/>
        <v/>
      </c>
    </row>
    <row r="14" spans="1:33" ht="15.95" customHeight="1">
      <c r="A14" s="67">
        <v>10</v>
      </c>
      <c r="B14" s="179" t="str">
        <f t="shared" si="0"/>
        <v/>
      </c>
      <c r="C14" s="69" t="str">
        <f t="shared" si="1"/>
        <v/>
      </c>
      <c r="D14" s="70" t="str">
        <f t="shared" si="24"/>
        <v/>
      </c>
      <c r="E14" s="70" t="str">
        <f t="shared" si="2"/>
        <v/>
      </c>
      <c r="F14" s="70" t="str">
        <f t="shared" si="25"/>
        <v/>
      </c>
      <c r="G14" s="70" t="str">
        <f t="shared" si="3"/>
        <v/>
      </c>
      <c r="H14" s="70" t="str">
        <f t="shared" si="4"/>
        <v/>
      </c>
      <c r="I14" s="102" t="str">
        <f t="shared" si="5"/>
        <v/>
      </c>
      <c r="J14" s="103" t="str">
        <f t="shared" si="6"/>
        <v/>
      </c>
      <c r="K14" s="102" t="str">
        <f t="shared" si="7"/>
        <v/>
      </c>
      <c r="L14" s="103" t="str">
        <f t="shared" si="8"/>
        <v/>
      </c>
      <c r="M14" s="102" t="str">
        <f t="shared" si="9"/>
        <v/>
      </c>
      <c r="N14" s="103" t="str">
        <f t="shared" si="10"/>
        <v/>
      </c>
      <c r="O14" s="130" t="str">
        <f t="shared" si="11"/>
        <v/>
      </c>
      <c r="Q14" s="84">
        <v>10</v>
      </c>
      <c r="R14" s="174" t="str">
        <f t="shared" si="12"/>
        <v/>
      </c>
      <c r="S14" s="176" t="str">
        <f t="shared" si="13"/>
        <v/>
      </c>
      <c r="T14" s="76" t="str">
        <f t="shared" si="26"/>
        <v/>
      </c>
      <c r="U14" s="76" t="str">
        <f t="shared" si="14"/>
        <v/>
      </c>
      <c r="V14" s="76" t="str">
        <f t="shared" si="27"/>
        <v/>
      </c>
      <c r="W14" s="76" t="str">
        <f t="shared" si="15"/>
        <v/>
      </c>
      <c r="X14" s="76" t="str">
        <f t="shared" si="16"/>
        <v/>
      </c>
      <c r="Y14" s="109" t="str">
        <f t="shared" si="17"/>
        <v/>
      </c>
      <c r="Z14" s="110" t="str">
        <f t="shared" si="18"/>
        <v/>
      </c>
      <c r="AA14" s="109" t="str">
        <f t="shared" si="19"/>
        <v/>
      </c>
      <c r="AB14" s="110" t="str">
        <f t="shared" si="20"/>
        <v/>
      </c>
      <c r="AC14" s="109" t="str">
        <f t="shared" si="21"/>
        <v/>
      </c>
      <c r="AD14" s="110" t="str">
        <f t="shared" si="22"/>
        <v/>
      </c>
      <c r="AE14" s="133" t="str">
        <f t="shared" si="23"/>
        <v/>
      </c>
    </row>
    <row r="15" spans="1:33" ht="15.95" customHeight="1">
      <c r="A15" s="67">
        <v>11</v>
      </c>
      <c r="B15" s="179" t="str">
        <f t="shared" si="0"/>
        <v/>
      </c>
      <c r="C15" s="69" t="str">
        <f t="shared" si="1"/>
        <v/>
      </c>
      <c r="D15" s="70" t="str">
        <f t="shared" si="24"/>
        <v/>
      </c>
      <c r="E15" s="70" t="str">
        <f t="shared" si="2"/>
        <v/>
      </c>
      <c r="F15" s="70" t="str">
        <f t="shared" si="25"/>
        <v/>
      </c>
      <c r="G15" s="70" t="str">
        <f t="shared" si="3"/>
        <v/>
      </c>
      <c r="H15" s="70" t="str">
        <f t="shared" si="4"/>
        <v/>
      </c>
      <c r="I15" s="102" t="str">
        <f t="shared" si="5"/>
        <v/>
      </c>
      <c r="J15" s="103" t="str">
        <f t="shared" si="6"/>
        <v/>
      </c>
      <c r="K15" s="102" t="str">
        <f t="shared" si="7"/>
        <v/>
      </c>
      <c r="L15" s="103" t="str">
        <f t="shared" si="8"/>
        <v/>
      </c>
      <c r="M15" s="102" t="str">
        <f t="shared" si="9"/>
        <v/>
      </c>
      <c r="N15" s="103" t="str">
        <f t="shared" si="10"/>
        <v/>
      </c>
      <c r="O15" s="130" t="str">
        <f t="shared" si="11"/>
        <v/>
      </c>
      <c r="Q15" s="84">
        <v>11</v>
      </c>
      <c r="R15" s="174" t="str">
        <f t="shared" si="12"/>
        <v/>
      </c>
      <c r="S15" s="176" t="str">
        <f t="shared" si="13"/>
        <v/>
      </c>
      <c r="T15" s="76" t="str">
        <f t="shared" si="26"/>
        <v/>
      </c>
      <c r="U15" s="76" t="str">
        <f t="shared" si="14"/>
        <v/>
      </c>
      <c r="V15" s="76" t="str">
        <f t="shared" si="27"/>
        <v/>
      </c>
      <c r="W15" s="76" t="str">
        <f t="shared" si="15"/>
        <v/>
      </c>
      <c r="X15" s="76" t="str">
        <f t="shared" si="16"/>
        <v/>
      </c>
      <c r="Y15" s="109" t="str">
        <f t="shared" si="17"/>
        <v/>
      </c>
      <c r="Z15" s="110" t="str">
        <f t="shared" si="18"/>
        <v/>
      </c>
      <c r="AA15" s="109" t="str">
        <f t="shared" si="19"/>
        <v/>
      </c>
      <c r="AB15" s="110" t="str">
        <f t="shared" si="20"/>
        <v/>
      </c>
      <c r="AC15" s="109" t="str">
        <f t="shared" si="21"/>
        <v/>
      </c>
      <c r="AD15" s="110" t="str">
        <f t="shared" si="22"/>
        <v/>
      </c>
      <c r="AE15" s="133" t="str">
        <f t="shared" si="23"/>
        <v/>
      </c>
    </row>
    <row r="16" spans="1:33" ht="15.95" customHeight="1">
      <c r="A16" s="67">
        <v>12</v>
      </c>
      <c r="B16" s="179" t="str">
        <f t="shared" si="0"/>
        <v/>
      </c>
      <c r="C16" s="69" t="str">
        <f t="shared" si="1"/>
        <v/>
      </c>
      <c r="D16" s="70" t="str">
        <f t="shared" si="24"/>
        <v/>
      </c>
      <c r="E16" s="70" t="str">
        <f t="shared" si="2"/>
        <v/>
      </c>
      <c r="F16" s="70" t="str">
        <f t="shared" si="25"/>
        <v/>
      </c>
      <c r="G16" s="70" t="str">
        <f t="shared" si="3"/>
        <v/>
      </c>
      <c r="H16" s="70" t="str">
        <f t="shared" si="4"/>
        <v/>
      </c>
      <c r="I16" s="102" t="str">
        <f t="shared" si="5"/>
        <v/>
      </c>
      <c r="J16" s="103" t="str">
        <f t="shared" si="6"/>
        <v/>
      </c>
      <c r="K16" s="102" t="str">
        <f t="shared" si="7"/>
        <v/>
      </c>
      <c r="L16" s="103" t="str">
        <f t="shared" si="8"/>
        <v/>
      </c>
      <c r="M16" s="102" t="str">
        <f t="shared" si="9"/>
        <v/>
      </c>
      <c r="N16" s="103" t="str">
        <f t="shared" si="10"/>
        <v/>
      </c>
      <c r="O16" s="130" t="str">
        <f t="shared" si="11"/>
        <v/>
      </c>
      <c r="Q16" s="84">
        <v>12</v>
      </c>
      <c r="R16" s="174" t="str">
        <f t="shared" si="12"/>
        <v/>
      </c>
      <c r="S16" s="176" t="str">
        <f t="shared" si="13"/>
        <v/>
      </c>
      <c r="T16" s="76" t="str">
        <f t="shared" si="26"/>
        <v/>
      </c>
      <c r="U16" s="76" t="str">
        <f t="shared" si="14"/>
        <v/>
      </c>
      <c r="V16" s="76" t="str">
        <f t="shared" si="27"/>
        <v/>
      </c>
      <c r="W16" s="76" t="str">
        <f t="shared" si="15"/>
        <v/>
      </c>
      <c r="X16" s="76" t="str">
        <f t="shared" si="16"/>
        <v/>
      </c>
      <c r="Y16" s="109" t="str">
        <f t="shared" si="17"/>
        <v/>
      </c>
      <c r="Z16" s="110" t="str">
        <f t="shared" si="18"/>
        <v/>
      </c>
      <c r="AA16" s="109" t="str">
        <f t="shared" si="19"/>
        <v/>
      </c>
      <c r="AB16" s="110" t="str">
        <f t="shared" si="20"/>
        <v/>
      </c>
      <c r="AC16" s="109" t="str">
        <f t="shared" si="21"/>
        <v/>
      </c>
      <c r="AD16" s="110" t="str">
        <f t="shared" si="22"/>
        <v/>
      </c>
      <c r="AE16" s="133" t="str">
        <f t="shared" si="23"/>
        <v/>
      </c>
    </row>
    <row r="17" spans="1:31" ht="15.95" customHeight="1">
      <c r="A17" s="67">
        <v>13</v>
      </c>
      <c r="B17" s="179" t="str">
        <f t="shared" si="0"/>
        <v/>
      </c>
      <c r="C17" s="69" t="str">
        <f t="shared" si="1"/>
        <v/>
      </c>
      <c r="D17" s="70" t="str">
        <f t="shared" si="24"/>
        <v/>
      </c>
      <c r="E17" s="70" t="str">
        <f t="shared" si="2"/>
        <v/>
      </c>
      <c r="F17" s="70" t="str">
        <f t="shared" si="25"/>
        <v/>
      </c>
      <c r="G17" s="70" t="str">
        <f t="shared" si="3"/>
        <v/>
      </c>
      <c r="H17" s="70" t="str">
        <f t="shared" si="4"/>
        <v/>
      </c>
      <c r="I17" s="102" t="str">
        <f t="shared" si="5"/>
        <v/>
      </c>
      <c r="J17" s="103" t="str">
        <f t="shared" si="6"/>
        <v/>
      </c>
      <c r="K17" s="102" t="str">
        <f t="shared" si="7"/>
        <v/>
      </c>
      <c r="L17" s="103" t="str">
        <f t="shared" si="8"/>
        <v/>
      </c>
      <c r="M17" s="102" t="str">
        <f t="shared" si="9"/>
        <v/>
      </c>
      <c r="N17" s="103" t="str">
        <f t="shared" si="10"/>
        <v/>
      </c>
      <c r="O17" s="130" t="str">
        <f t="shared" si="11"/>
        <v/>
      </c>
      <c r="Q17" s="84">
        <v>13</v>
      </c>
      <c r="R17" s="174" t="str">
        <f t="shared" si="12"/>
        <v/>
      </c>
      <c r="S17" s="176" t="str">
        <f t="shared" si="13"/>
        <v/>
      </c>
      <c r="T17" s="76" t="str">
        <f t="shared" si="26"/>
        <v/>
      </c>
      <c r="U17" s="76" t="str">
        <f t="shared" si="14"/>
        <v/>
      </c>
      <c r="V17" s="76" t="str">
        <f t="shared" si="27"/>
        <v/>
      </c>
      <c r="W17" s="76" t="str">
        <f t="shared" si="15"/>
        <v/>
      </c>
      <c r="X17" s="76" t="str">
        <f t="shared" si="16"/>
        <v/>
      </c>
      <c r="Y17" s="109" t="str">
        <f t="shared" si="17"/>
        <v/>
      </c>
      <c r="Z17" s="110" t="str">
        <f t="shared" si="18"/>
        <v/>
      </c>
      <c r="AA17" s="109" t="str">
        <f t="shared" si="19"/>
        <v/>
      </c>
      <c r="AB17" s="110" t="str">
        <f t="shared" si="20"/>
        <v/>
      </c>
      <c r="AC17" s="109" t="str">
        <f t="shared" si="21"/>
        <v/>
      </c>
      <c r="AD17" s="110" t="str">
        <f t="shared" si="22"/>
        <v/>
      </c>
      <c r="AE17" s="133" t="str">
        <f t="shared" si="23"/>
        <v/>
      </c>
    </row>
    <row r="18" spans="1:31" ht="15.95" customHeight="1">
      <c r="A18" s="67">
        <v>14</v>
      </c>
      <c r="B18" s="179" t="str">
        <f t="shared" si="0"/>
        <v/>
      </c>
      <c r="C18" s="69" t="str">
        <f t="shared" si="1"/>
        <v/>
      </c>
      <c r="D18" s="70" t="str">
        <f t="shared" si="24"/>
        <v/>
      </c>
      <c r="E18" s="70" t="str">
        <f t="shared" si="2"/>
        <v/>
      </c>
      <c r="F18" s="70" t="str">
        <f t="shared" si="25"/>
        <v/>
      </c>
      <c r="G18" s="70" t="str">
        <f t="shared" si="3"/>
        <v/>
      </c>
      <c r="H18" s="70" t="str">
        <f t="shared" si="4"/>
        <v/>
      </c>
      <c r="I18" s="102" t="str">
        <f t="shared" si="5"/>
        <v/>
      </c>
      <c r="J18" s="103" t="str">
        <f t="shared" si="6"/>
        <v/>
      </c>
      <c r="K18" s="102" t="str">
        <f t="shared" si="7"/>
        <v/>
      </c>
      <c r="L18" s="103" t="str">
        <f t="shared" si="8"/>
        <v/>
      </c>
      <c r="M18" s="102" t="str">
        <f t="shared" si="9"/>
        <v/>
      </c>
      <c r="N18" s="103" t="str">
        <f t="shared" si="10"/>
        <v/>
      </c>
      <c r="O18" s="130" t="str">
        <f t="shared" si="11"/>
        <v/>
      </c>
      <c r="Q18" s="84">
        <v>14</v>
      </c>
      <c r="R18" s="174" t="str">
        <f t="shared" si="12"/>
        <v/>
      </c>
      <c r="S18" s="176" t="str">
        <f t="shared" si="13"/>
        <v/>
      </c>
      <c r="T18" s="76" t="str">
        <f t="shared" si="26"/>
        <v/>
      </c>
      <c r="U18" s="76" t="str">
        <f t="shared" si="14"/>
        <v/>
      </c>
      <c r="V18" s="76" t="str">
        <f t="shared" si="27"/>
        <v/>
      </c>
      <c r="W18" s="76" t="str">
        <f t="shared" si="15"/>
        <v/>
      </c>
      <c r="X18" s="76" t="str">
        <f t="shared" si="16"/>
        <v/>
      </c>
      <c r="Y18" s="109" t="str">
        <f t="shared" si="17"/>
        <v/>
      </c>
      <c r="Z18" s="110" t="str">
        <f t="shared" si="18"/>
        <v/>
      </c>
      <c r="AA18" s="109" t="str">
        <f t="shared" si="19"/>
        <v/>
      </c>
      <c r="AB18" s="110" t="str">
        <f t="shared" si="20"/>
        <v/>
      </c>
      <c r="AC18" s="109" t="str">
        <f t="shared" si="21"/>
        <v/>
      </c>
      <c r="AD18" s="110" t="str">
        <f t="shared" si="22"/>
        <v/>
      </c>
      <c r="AE18" s="133" t="str">
        <f t="shared" si="23"/>
        <v/>
      </c>
    </row>
    <row r="19" spans="1:31" ht="15.95" customHeight="1">
      <c r="A19" s="67">
        <v>15</v>
      </c>
      <c r="B19" s="179" t="str">
        <f t="shared" si="0"/>
        <v/>
      </c>
      <c r="C19" s="69" t="str">
        <f t="shared" si="1"/>
        <v/>
      </c>
      <c r="D19" s="70" t="str">
        <f t="shared" si="24"/>
        <v/>
      </c>
      <c r="E19" s="70" t="str">
        <f t="shared" si="2"/>
        <v/>
      </c>
      <c r="F19" s="70" t="str">
        <f t="shared" si="25"/>
        <v/>
      </c>
      <c r="G19" s="70" t="str">
        <f t="shared" si="3"/>
        <v/>
      </c>
      <c r="H19" s="70" t="str">
        <f t="shared" si="4"/>
        <v/>
      </c>
      <c r="I19" s="102" t="str">
        <f t="shared" si="5"/>
        <v/>
      </c>
      <c r="J19" s="103" t="str">
        <f t="shared" si="6"/>
        <v/>
      </c>
      <c r="K19" s="102" t="str">
        <f t="shared" si="7"/>
        <v/>
      </c>
      <c r="L19" s="103" t="str">
        <f t="shared" si="8"/>
        <v/>
      </c>
      <c r="M19" s="102" t="str">
        <f t="shared" si="9"/>
        <v/>
      </c>
      <c r="N19" s="103" t="str">
        <f t="shared" si="10"/>
        <v/>
      </c>
      <c r="O19" s="130" t="str">
        <f t="shared" si="11"/>
        <v/>
      </c>
      <c r="Q19" s="84">
        <v>15</v>
      </c>
      <c r="R19" s="174" t="str">
        <f t="shared" si="12"/>
        <v/>
      </c>
      <c r="S19" s="176" t="str">
        <f t="shared" si="13"/>
        <v/>
      </c>
      <c r="T19" s="76" t="str">
        <f t="shared" si="26"/>
        <v/>
      </c>
      <c r="U19" s="76" t="str">
        <f t="shared" si="14"/>
        <v/>
      </c>
      <c r="V19" s="76" t="str">
        <f t="shared" si="27"/>
        <v/>
      </c>
      <c r="W19" s="76" t="str">
        <f t="shared" si="15"/>
        <v/>
      </c>
      <c r="X19" s="76" t="str">
        <f t="shared" si="16"/>
        <v/>
      </c>
      <c r="Y19" s="109" t="str">
        <f t="shared" si="17"/>
        <v/>
      </c>
      <c r="Z19" s="110" t="str">
        <f t="shared" si="18"/>
        <v/>
      </c>
      <c r="AA19" s="109" t="str">
        <f t="shared" si="19"/>
        <v/>
      </c>
      <c r="AB19" s="110" t="str">
        <f t="shared" si="20"/>
        <v/>
      </c>
      <c r="AC19" s="109" t="str">
        <f t="shared" si="21"/>
        <v/>
      </c>
      <c r="AD19" s="110" t="str">
        <f t="shared" si="22"/>
        <v/>
      </c>
      <c r="AE19" s="133" t="str">
        <f t="shared" si="23"/>
        <v/>
      </c>
    </row>
    <row r="20" spans="1:31" ht="15.95" customHeight="1">
      <c r="A20" s="67">
        <v>16</v>
      </c>
      <c r="B20" s="179" t="str">
        <f t="shared" si="0"/>
        <v/>
      </c>
      <c r="C20" s="69" t="str">
        <f t="shared" si="1"/>
        <v/>
      </c>
      <c r="D20" s="70" t="str">
        <f t="shared" si="24"/>
        <v/>
      </c>
      <c r="E20" s="70" t="str">
        <f t="shared" si="2"/>
        <v/>
      </c>
      <c r="F20" s="70" t="str">
        <f t="shared" si="25"/>
        <v/>
      </c>
      <c r="G20" s="70" t="str">
        <f t="shared" si="3"/>
        <v/>
      </c>
      <c r="H20" s="70" t="str">
        <f t="shared" si="4"/>
        <v/>
      </c>
      <c r="I20" s="102" t="str">
        <f t="shared" si="5"/>
        <v/>
      </c>
      <c r="J20" s="103" t="str">
        <f t="shared" si="6"/>
        <v/>
      </c>
      <c r="K20" s="102" t="str">
        <f t="shared" si="7"/>
        <v/>
      </c>
      <c r="L20" s="103" t="str">
        <f t="shared" si="8"/>
        <v/>
      </c>
      <c r="M20" s="102" t="str">
        <f t="shared" si="9"/>
        <v/>
      </c>
      <c r="N20" s="103" t="str">
        <f t="shared" si="10"/>
        <v/>
      </c>
      <c r="O20" s="130" t="str">
        <f t="shared" si="11"/>
        <v/>
      </c>
      <c r="Q20" s="84">
        <v>16</v>
      </c>
      <c r="R20" s="174" t="str">
        <f t="shared" si="12"/>
        <v/>
      </c>
      <c r="S20" s="176" t="str">
        <f t="shared" si="13"/>
        <v/>
      </c>
      <c r="T20" s="76" t="str">
        <f t="shared" si="26"/>
        <v/>
      </c>
      <c r="U20" s="76" t="str">
        <f t="shared" si="14"/>
        <v/>
      </c>
      <c r="V20" s="76" t="str">
        <f t="shared" si="27"/>
        <v/>
      </c>
      <c r="W20" s="76" t="str">
        <f t="shared" si="15"/>
        <v/>
      </c>
      <c r="X20" s="76" t="str">
        <f t="shared" si="16"/>
        <v/>
      </c>
      <c r="Y20" s="109" t="str">
        <f t="shared" si="17"/>
        <v/>
      </c>
      <c r="Z20" s="110" t="str">
        <f t="shared" si="18"/>
        <v/>
      </c>
      <c r="AA20" s="109" t="str">
        <f t="shared" si="19"/>
        <v/>
      </c>
      <c r="AB20" s="110" t="str">
        <f t="shared" si="20"/>
        <v/>
      </c>
      <c r="AC20" s="109" t="str">
        <f t="shared" si="21"/>
        <v/>
      </c>
      <c r="AD20" s="110" t="str">
        <f t="shared" si="22"/>
        <v/>
      </c>
      <c r="AE20" s="133" t="str">
        <f t="shared" si="23"/>
        <v/>
      </c>
    </row>
    <row r="21" spans="1:31" ht="15.95" customHeight="1">
      <c r="A21" s="67">
        <v>17</v>
      </c>
      <c r="B21" s="179" t="str">
        <f t="shared" si="0"/>
        <v/>
      </c>
      <c r="C21" s="69" t="str">
        <f t="shared" si="1"/>
        <v/>
      </c>
      <c r="D21" s="70" t="str">
        <f t="shared" si="24"/>
        <v/>
      </c>
      <c r="E21" s="70" t="str">
        <f t="shared" si="2"/>
        <v/>
      </c>
      <c r="F21" s="70" t="str">
        <f t="shared" si="25"/>
        <v/>
      </c>
      <c r="G21" s="70" t="str">
        <f t="shared" si="3"/>
        <v/>
      </c>
      <c r="H21" s="70" t="str">
        <f t="shared" si="4"/>
        <v/>
      </c>
      <c r="I21" s="102" t="str">
        <f t="shared" si="5"/>
        <v/>
      </c>
      <c r="J21" s="103" t="str">
        <f t="shared" si="6"/>
        <v/>
      </c>
      <c r="K21" s="102" t="str">
        <f t="shared" si="7"/>
        <v/>
      </c>
      <c r="L21" s="103" t="str">
        <f t="shared" si="8"/>
        <v/>
      </c>
      <c r="M21" s="102" t="str">
        <f t="shared" si="9"/>
        <v/>
      </c>
      <c r="N21" s="103" t="str">
        <f t="shared" si="10"/>
        <v/>
      </c>
      <c r="O21" s="130" t="str">
        <f t="shared" si="11"/>
        <v/>
      </c>
      <c r="Q21" s="84">
        <v>17</v>
      </c>
      <c r="R21" s="174" t="str">
        <f t="shared" si="12"/>
        <v/>
      </c>
      <c r="S21" s="176" t="str">
        <f t="shared" si="13"/>
        <v/>
      </c>
      <c r="T21" s="76" t="str">
        <f t="shared" si="26"/>
        <v/>
      </c>
      <c r="U21" s="76" t="str">
        <f t="shared" si="14"/>
        <v/>
      </c>
      <c r="V21" s="76" t="str">
        <f t="shared" si="27"/>
        <v/>
      </c>
      <c r="W21" s="76" t="str">
        <f t="shared" si="15"/>
        <v/>
      </c>
      <c r="X21" s="76" t="str">
        <f t="shared" si="16"/>
        <v/>
      </c>
      <c r="Y21" s="109" t="str">
        <f t="shared" si="17"/>
        <v/>
      </c>
      <c r="Z21" s="110" t="str">
        <f t="shared" si="18"/>
        <v/>
      </c>
      <c r="AA21" s="109" t="str">
        <f t="shared" si="19"/>
        <v/>
      </c>
      <c r="AB21" s="110" t="str">
        <f t="shared" si="20"/>
        <v/>
      </c>
      <c r="AC21" s="109" t="str">
        <f t="shared" si="21"/>
        <v/>
      </c>
      <c r="AD21" s="110" t="str">
        <f t="shared" si="22"/>
        <v/>
      </c>
      <c r="AE21" s="133" t="str">
        <f t="shared" si="23"/>
        <v/>
      </c>
    </row>
    <row r="22" spans="1:31" ht="15.95" customHeight="1">
      <c r="A22" s="67">
        <v>18</v>
      </c>
      <c r="B22" s="179" t="str">
        <f t="shared" si="0"/>
        <v/>
      </c>
      <c r="C22" s="69" t="str">
        <f t="shared" si="1"/>
        <v/>
      </c>
      <c r="D22" s="70" t="str">
        <f t="shared" si="24"/>
        <v/>
      </c>
      <c r="E22" s="70" t="str">
        <f t="shared" si="2"/>
        <v/>
      </c>
      <c r="F22" s="70" t="str">
        <f t="shared" si="25"/>
        <v/>
      </c>
      <c r="G22" s="70" t="str">
        <f t="shared" si="3"/>
        <v/>
      </c>
      <c r="H22" s="70" t="str">
        <f t="shared" si="4"/>
        <v/>
      </c>
      <c r="I22" s="102" t="str">
        <f t="shared" si="5"/>
        <v/>
      </c>
      <c r="J22" s="103" t="str">
        <f t="shared" si="6"/>
        <v/>
      </c>
      <c r="K22" s="102" t="str">
        <f t="shared" si="7"/>
        <v/>
      </c>
      <c r="L22" s="103" t="str">
        <f t="shared" si="8"/>
        <v/>
      </c>
      <c r="M22" s="102" t="str">
        <f t="shared" si="9"/>
        <v/>
      </c>
      <c r="N22" s="103" t="str">
        <f t="shared" si="10"/>
        <v/>
      </c>
      <c r="O22" s="130" t="str">
        <f t="shared" si="11"/>
        <v/>
      </c>
      <c r="Q22" s="84">
        <v>18</v>
      </c>
      <c r="R22" s="174" t="str">
        <f t="shared" si="12"/>
        <v/>
      </c>
      <c r="S22" s="176" t="str">
        <f t="shared" si="13"/>
        <v/>
      </c>
      <c r="T22" s="76" t="str">
        <f t="shared" si="26"/>
        <v/>
      </c>
      <c r="U22" s="76" t="str">
        <f t="shared" si="14"/>
        <v/>
      </c>
      <c r="V22" s="76" t="str">
        <f t="shared" si="27"/>
        <v/>
      </c>
      <c r="W22" s="76" t="str">
        <f t="shared" si="15"/>
        <v/>
      </c>
      <c r="X22" s="76" t="str">
        <f t="shared" si="16"/>
        <v/>
      </c>
      <c r="Y22" s="109" t="str">
        <f t="shared" si="17"/>
        <v/>
      </c>
      <c r="Z22" s="110" t="str">
        <f t="shared" si="18"/>
        <v/>
      </c>
      <c r="AA22" s="109" t="str">
        <f t="shared" si="19"/>
        <v/>
      </c>
      <c r="AB22" s="110" t="str">
        <f t="shared" si="20"/>
        <v/>
      </c>
      <c r="AC22" s="109" t="str">
        <f t="shared" si="21"/>
        <v/>
      </c>
      <c r="AD22" s="110" t="str">
        <f t="shared" si="22"/>
        <v/>
      </c>
      <c r="AE22" s="133" t="str">
        <f t="shared" si="23"/>
        <v/>
      </c>
    </row>
    <row r="23" spans="1:31" ht="15.95" customHeight="1">
      <c r="A23" s="67">
        <v>19</v>
      </c>
      <c r="B23" s="179" t="str">
        <f t="shared" si="0"/>
        <v/>
      </c>
      <c r="C23" s="69" t="str">
        <f t="shared" si="1"/>
        <v/>
      </c>
      <c r="D23" s="70" t="str">
        <f t="shared" si="24"/>
        <v/>
      </c>
      <c r="E23" s="70" t="str">
        <f t="shared" si="2"/>
        <v/>
      </c>
      <c r="F23" s="70" t="str">
        <f t="shared" si="25"/>
        <v/>
      </c>
      <c r="G23" s="70" t="str">
        <f t="shared" si="3"/>
        <v/>
      </c>
      <c r="H23" s="70" t="str">
        <f t="shared" si="4"/>
        <v/>
      </c>
      <c r="I23" s="102" t="str">
        <f t="shared" si="5"/>
        <v/>
      </c>
      <c r="J23" s="103" t="str">
        <f t="shared" si="6"/>
        <v/>
      </c>
      <c r="K23" s="102" t="str">
        <f t="shared" si="7"/>
        <v/>
      </c>
      <c r="L23" s="103" t="str">
        <f t="shared" si="8"/>
        <v/>
      </c>
      <c r="M23" s="102" t="str">
        <f t="shared" si="9"/>
        <v/>
      </c>
      <c r="N23" s="103" t="str">
        <f t="shared" si="10"/>
        <v/>
      </c>
      <c r="O23" s="130" t="str">
        <f t="shared" si="11"/>
        <v/>
      </c>
      <c r="Q23" s="84">
        <v>19</v>
      </c>
      <c r="R23" s="174" t="str">
        <f t="shared" si="12"/>
        <v/>
      </c>
      <c r="S23" s="176" t="str">
        <f t="shared" si="13"/>
        <v/>
      </c>
      <c r="T23" s="76" t="str">
        <f t="shared" si="26"/>
        <v/>
      </c>
      <c r="U23" s="76" t="str">
        <f t="shared" si="14"/>
        <v/>
      </c>
      <c r="V23" s="76" t="str">
        <f t="shared" si="27"/>
        <v/>
      </c>
      <c r="W23" s="76" t="str">
        <f t="shared" si="15"/>
        <v/>
      </c>
      <c r="X23" s="76" t="str">
        <f t="shared" si="16"/>
        <v/>
      </c>
      <c r="Y23" s="109" t="str">
        <f t="shared" si="17"/>
        <v/>
      </c>
      <c r="Z23" s="110" t="str">
        <f t="shared" si="18"/>
        <v/>
      </c>
      <c r="AA23" s="109" t="str">
        <f t="shared" si="19"/>
        <v/>
      </c>
      <c r="AB23" s="110" t="str">
        <f t="shared" si="20"/>
        <v/>
      </c>
      <c r="AC23" s="109" t="str">
        <f t="shared" si="21"/>
        <v/>
      </c>
      <c r="AD23" s="110" t="str">
        <f t="shared" si="22"/>
        <v/>
      </c>
      <c r="AE23" s="133" t="str">
        <f t="shared" si="23"/>
        <v/>
      </c>
    </row>
    <row r="24" spans="1:31" ht="15.95" customHeight="1">
      <c r="A24" s="67">
        <v>20</v>
      </c>
      <c r="B24" s="179" t="str">
        <f t="shared" si="0"/>
        <v/>
      </c>
      <c r="C24" s="69" t="str">
        <f t="shared" si="1"/>
        <v/>
      </c>
      <c r="D24" s="70" t="str">
        <f t="shared" si="24"/>
        <v/>
      </c>
      <c r="E24" s="70" t="str">
        <f t="shared" si="2"/>
        <v/>
      </c>
      <c r="F24" s="70" t="str">
        <f t="shared" si="25"/>
        <v/>
      </c>
      <c r="G24" s="70" t="str">
        <f t="shared" si="3"/>
        <v/>
      </c>
      <c r="H24" s="70" t="str">
        <f t="shared" si="4"/>
        <v/>
      </c>
      <c r="I24" s="102" t="str">
        <f t="shared" si="5"/>
        <v/>
      </c>
      <c r="J24" s="103" t="str">
        <f t="shared" si="6"/>
        <v/>
      </c>
      <c r="K24" s="102" t="str">
        <f t="shared" si="7"/>
        <v/>
      </c>
      <c r="L24" s="103" t="str">
        <f t="shared" si="8"/>
        <v/>
      </c>
      <c r="M24" s="102" t="str">
        <f t="shared" si="9"/>
        <v/>
      </c>
      <c r="N24" s="103" t="str">
        <f t="shared" si="10"/>
        <v/>
      </c>
      <c r="O24" s="130" t="str">
        <f t="shared" si="11"/>
        <v/>
      </c>
      <c r="Q24" s="84">
        <v>20</v>
      </c>
      <c r="R24" s="174" t="str">
        <f t="shared" si="12"/>
        <v/>
      </c>
      <c r="S24" s="176" t="str">
        <f t="shared" si="13"/>
        <v/>
      </c>
      <c r="T24" s="76" t="str">
        <f t="shared" si="26"/>
        <v/>
      </c>
      <c r="U24" s="76" t="str">
        <f t="shared" si="14"/>
        <v/>
      </c>
      <c r="V24" s="76" t="str">
        <f t="shared" si="27"/>
        <v/>
      </c>
      <c r="W24" s="76" t="str">
        <f t="shared" si="15"/>
        <v/>
      </c>
      <c r="X24" s="76" t="str">
        <f t="shared" si="16"/>
        <v/>
      </c>
      <c r="Y24" s="109" t="str">
        <f t="shared" si="17"/>
        <v/>
      </c>
      <c r="Z24" s="110" t="str">
        <f t="shared" si="18"/>
        <v/>
      </c>
      <c r="AA24" s="109" t="str">
        <f t="shared" si="19"/>
        <v/>
      </c>
      <c r="AB24" s="110" t="str">
        <f t="shared" si="20"/>
        <v/>
      </c>
      <c r="AC24" s="109" t="str">
        <f t="shared" si="21"/>
        <v/>
      </c>
      <c r="AD24" s="110" t="str">
        <f t="shared" si="22"/>
        <v/>
      </c>
      <c r="AE24" s="133" t="str">
        <f t="shared" si="23"/>
        <v/>
      </c>
    </row>
    <row r="25" spans="1:31" ht="15.95" customHeight="1">
      <c r="A25" s="67">
        <v>21</v>
      </c>
      <c r="B25" s="179" t="str">
        <f t="shared" si="0"/>
        <v/>
      </c>
      <c r="C25" s="69" t="str">
        <f t="shared" si="1"/>
        <v/>
      </c>
      <c r="D25" s="70" t="str">
        <f t="shared" si="24"/>
        <v/>
      </c>
      <c r="E25" s="70" t="str">
        <f t="shared" si="2"/>
        <v/>
      </c>
      <c r="F25" s="70" t="str">
        <f t="shared" si="25"/>
        <v/>
      </c>
      <c r="G25" s="70" t="str">
        <f t="shared" si="3"/>
        <v/>
      </c>
      <c r="H25" s="70" t="str">
        <f t="shared" si="4"/>
        <v/>
      </c>
      <c r="I25" s="102" t="str">
        <f t="shared" si="5"/>
        <v/>
      </c>
      <c r="J25" s="103" t="str">
        <f t="shared" si="6"/>
        <v/>
      </c>
      <c r="K25" s="102" t="str">
        <f t="shared" si="7"/>
        <v/>
      </c>
      <c r="L25" s="103" t="str">
        <f t="shared" si="8"/>
        <v/>
      </c>
      <c r="M25" s="102" t="str">
        <f t="shared" si="9"/>
        <v/>
      </c>
      <c r="N25" s="103" t="str">
        <f t="shared" si="10"/>
        <v/>
      </c>
      <c r="O25" s="130" t="str">
        <f t="shared" si="11"/>
        <v/>
      </c>
      <c r="Q25" s="84">
        <v>21</v>
      </c>
      <c r="R25" s="174" t="str">
        <f t="shared" si="12"/>
        <v/>
      </c>
      <c r="S25" s="176" t="str">
        <f t="shared" si="13"/>
        <v/>
      </c>
      <c r="T25" s="76" t="str">
        <f t="shared" si="26"/>
        <v/>
      </c>
      <c r="U25" s="76" t="str">
        <f t="shared" si="14"/>
        <v/>
      </c>
      <c r="V25" s="76" t="str">
        <f t="shared" si="27"/>
        <v/>
      </c>
      <c r="W25" s="76" t="str">
        <f t="shared" si="15"/>
        <v/>
      </c>
      <c r="X25" s="76" t="str">
        <f t="shared" si="16"/>
        <v/>
      </c>
      <c r="Y25" s="109" t="str">
        <f t="shared" si="17"/>
        <v/>
      </c>
      <c r="Z25" s="110" t="str">
        <f t="shared" si="18"/>
        <v/>
      </c>
      <c r="AA25" s="109" t="str">
        <f t="shared" si="19"/>
        <v/>
      </c>
      <c r="AB25" s="110" t="str">
        <f t="shared" si="20"/>
        <v/>
      </c>
      <c r="AC25" s="109" t="str">
        <f t="shared" si="21"/>
        <v/>
      </c>
      <c r="AD25" s="110" t="str">
        <f t="shared" si="22"/>
        <v/>
      </c>
      <c r="AE25" s="133" t="str">
        <f t="shared" si="23"/>
        <v/>
      </c>
    </row>
    <row r="26" spans="1:31" ht="15.95" customHeight="1">
      <c r="A26" s="67">
        <v>22</v>
      </c>
      <c r="B26" s="179" t="str">
        <f t="shared" si="0"/>
        <v/>
      </c>
      <c r="C26" s="69" t="str">
        <f t="shared" si="1"/>
        <v/>
      </c>
      <c r="D26" s="70" t="str">
        <f t="shared" si="24"/>
        <v/>
      </c>
      <c r="E26" s="70" t="str">
        <f t="shared" si="2"/>
        <v/>
      </c>
      <c r="F26" s="70" t="str">
        <f t="shared" si="25"/>
        <v/>
      </c>
      <c r="G26" s="70" t="str">
        <f t="shared" si="3"/>
        <v/>
      </c>
      <c r="H26" s="70" t="str">
        <f t="shared" si="4"/>
        <v/>
      </c>
      <c r="I26" s="102" t="str">
        <f t="shared" si="5"/>
        <v/>
      </c>
      <c r="J26" s="103" t="str">
        <f t="shared" si="6"/>
        <v/>
      </c>
      <c r="K26" s="102" t="str">
        <f t="shared" si="7"/>
        <v/>
      </c>
      <c r="L26" s="103" t="str">
        <f t="shared" si="8"/>
        <v/>
      </c>
      <c r="M26" s="102" t="str">
        <f t="shared" si="9"/>
        <v/>
      </c>
      <c r="N26" s="103" t="str">
        <f t="shared" si="10"/>
        <v/>
      </c>
      <c r="O26" s="130" t="str">
        <f t="shared" si="11"/>
        <v/>
      </c>
      <c r="Q26" s="84">
        <v>22</v>
      </c>
      <c r="R26" s="174" t="str">
        <f t="shared" si="12"/>
        <v/>
      </c>
      <c r="S26" s="176" t="str">
        <f t="shared" si="13"/>
        <v/>
      </c>
      <c r="T26" s="76" t="str">
        <f t="shared" si="26"/>
        <v/>
      </c>
      <c r="U26" s="76" t="str">
        <f t="shared" si="14"/>
        <v/>
      </c>
      <c r="V26" s="76" t="str">
        <f t="shared" si="27"/>
        <v/>
      </c>
      <c r="W26" s="76" t="str">
        <f t="shared" si="15"/>
        <v/>
      </c>
      <c r="X26" s="76" t="str">
        <f t="shared" si="16"/>
        <v/>
      </c>
      <c r="Y26" s="109" t="str">
        <f t="shared" si="17"/>
        <v/>
      </c>
      <c r="Z26" s="110" t="str">
        <f t="shared" si="18"/>
        <v/>
      </c>
      <c r="AA26" s="109" t="str">
        <f t="shared" si="19"/>
        <v/>
      </c>
      <c r="AB26" s="110" t="str">
        <f t="shared" si="20"/>
        <v/>
      </c>
      <c r="AC26" s="109" t="str">
        <f t="shared" si="21"/>
        <v/>
      </c>
      <c r="AD26" s="110" t="str">
        <f t="shared" si="22"/>
        <v/>
      </c>
      <c r="AE26" s="133" t="str">
        <f t="shared" si="23"/>
        <v/>
      </c>
    </row>
    <row r="27" spans="1:31" ht="15.95" customHeight="1">
      <c r="A27" s="67">
        <v>23</v>
      </c>
      <c r="B27" s="179" t="str">
        <f t="shared" si="0"/>
        <v/>
      </c>
      <c r="C27" s="69" t="str">
        <f t="shared" si="1"/>
        <v/>
      </c>
      <c r="D27" s="70" t="str">
        <f t="shared" si="24"/>
        <v/>
      </c>
      <c r="E27" s="70" t="str">
        <f t="shared" si="2"/>
        <v/>
      </c>
      <c r="F27" s="70" t="str">
        <f t="shared" si="25"/>
        <v/>
      </c>
      <c r="G27" s="70" t="str">
        <f t="shared" si="3"/>
        <v/>
      </c>
      <c r="H27" s="70" t="str">
        <f t="shared" si="4"/>
        <v/>
      </c>
      <c r="I27" s="102" t="str">
        <f t="shared" si="5"/>
        <v/>
      </c>
      <c r="J27" s="103" t="str">
        <f t="shared" si="6"/>
        <v/>
      </c>
      <c r="K27" s="102" t="str">
        <f t="shared" si="7"/>
        <v/>
      </c>
      <c r="L27" s="103" t="str">
        <f t="shared" si="8"/>
        <v/>
      </c>
      <c r="M27" s="102" t="str">
        <f t="shared" si="9"/>
        <v/>
      </c>
      <c r="N27" s="103" t="str">
        <f t="shared" si="10"/>
        <v/>
      </c>
      <c r="O27" s="130" t="str">
        <f t="shared" si="11"/>
        <v/>
      </c>
      <c r="Q27" s="84">
        <v>23</v>
      </c>
      <c r="R27" s="174" t="str">
        <f t="shared" si="12"/>
        <v/>
      </c>
      <c r="S27" s="176" t="str">
        <f t="shared" si="13"/>
        <v/>
      </c>
      <c r="T27" s="76" t="str">
        <f t="shared" si="26"/>
        <v/>
      </c>
      <c r="U27" s="76" t="str">
        <f t="shared" si="14"/>
        <v/>
      </c>
      <c r="V27" s="76" t="str">
        <f t="shared" si="27"/>
        <v/>
      </c>
      <c r="W27" s="76" t="str">
        <f t="shared" si="15"/>
        <v/>
      </c>
      <c r="X27" s="76" t="str">
        <f t="shared" si="16"/>
        <v/>
      </c>
      <c r="Y27" s="109" t="str">
        <f t="shared" si="17"/>
        <v/>
      </c>
      <c r="Z27" s="110" t="str">
        <f t="shared" si="18"/>
        <v/>
      </c>
      <c r="AA27" s="109" t="str">
        <f t="shared" si="19"/>
        <v/>
      </c>
      <c r="AB27" s="110" t="str">
        <f t="shared" si="20"/>
        <v/>
      </c>
      <c r="AC27" s="109" t="str">
        <f t="shared" si="21"/>
        <v/>
      </c>
      <c r="AD27" s="110" t="str">
        <f t="shared" si="22"/>
        <v/>
      </c>
      <c r="AE27" s="133" t="str">
        <f t="shared" si="23"/>
        <v/>
      </c>
    </row>
    <row r="28" spans="1:31" ht="15.95" customHeight="1">
      <c r="A28" s="67">
        <v>24</v>
      </c>
      <c r="B28" s="179" t="str">
        <f t="shared" si="0"/>
        <v/>
      </c>
      <c r="C28" s="69" t="str">
        <f t="shared" si="1"/>
        <v/>
      </c>
      <c r="D28" s="70" t="str">
        <f t="shared" si="24"/>
        <v/>
      </c>
      <c r="E28" s="70" t="str">
        <f t="shared" si="2"/>
        <v/>
      </c>
      <c r="F28" s="70" t="str">
        <f t="shared" si="25"/>
        <v/>
      </c>
      <c r="G28" s="70" t="str">
        <f t="shared" si="3"/>
        <v/>
      </c>
      <c r="H28" s="70" t="str">
        <f t="shared" si="4"/>
        <v/>
      </c>
      <c r="I28" s="102" t="str">
        <f t="shared" si="5"/>
        <v/>
      </c>
      <c r="J28" s="103" t="str">
        <f t="shared" si="6"/>
        <v/>
      </c>
      <c r="K28" s="102" t="str">
        <f t="shared" si="7"/>
        <v/>
      </c>
      <c r="L28" s="103" t="str">
        <f t="shared" si="8"/>
        <v/>
      </c>
      <c r="M28" s="102" t="str">
        <f t="shared" si="9"/>
        <v/>
      </c>
      <c r="N28" s="103" t="str">
        <f t="shared" si="10"/>
        <v/>
      </c>
      <c r="O28" s="130" t="str">
        <f t="shared" si="11"/>
        <v/>
      </c>
      <c r="Q28" s="84">
        <v>24</v>
      </c>
      <c r="R28" s="174" t="str">
        <f t="shared" si="12"/>
        <v/>
      </c>
      <c r="S28" s="176" t="str">
        <f t="shared" si="13"/>
        <v/>
      </c>
      <c r="T28" s="76" t="str">
        <f t="shared" si="26"/>
        <v/>
      </c>
      <c r="U28" s="76" t="str">
        <f t="shared" si="14"/>
        <v/>
      </c>
      <c r="V28" s="76" t="str">
        <f t="shared" si="27"/>
        <v/>
      </c>
      <c r="W28" s="76" t="str">
        <f t="shared" si="15"/>
        <v/>
      </c>
      <c r="X28" s="76" t="str">
        <f t="shared" si="16"/>
        <v/>
      </c>
      <c r="Y28" s="109" t="str">
        <f t="shared" si="17"/>
        <v/>
      </c>
      <c r="Z28" s="110" t="str">
        <f t="shared" si="18"/>
        <v/>
      </c>
      <c r="AA28" s="109" t="str">
        <f t="shared" si="19"/>
        <v/>
      </c>
      <c r="AB28" s="110" t="str">
        <f t="shared" si="20"/>
        <v/>
      </c>
      <c r="AC28" s="109" t="str">
        <f t="shared" si="21"/>
        <v/>
      </c>
      <c r="AD28" s="110" t="str">
        <f t="shared" si="22"/>
        <v/>
      </c>
      <c r="AE28" s="133" t="str">
        <f t="shared" si="23"/>
        <v/>
      </c>
    </row>
    <row r="29" spans="1:31" ht="15.95" customHeight="1">
      <c r="A29" s="67">
        <v>25</v>
      </c>
      <c r="B29" s="179" t="str">
        <f t="shared" si="0"/>
        <v/>
      </c>
      <c r="C29" s="69" t="str">
        <f t="shared" si="1"/>
        <v/>
      </c>
      <c r="D29" s="70" t="str">
        <f t="shared" si="24"/>
        <v/>
      </c>
      <c r="E29" s="70" t="str">
        <f t="shared" si="2"/>
        <v/>
      </c>
      <c r="F29" s="70" t="str">
        <f t="shared" si="25"/>
        <v/>
      </c>
      <c r="G29" s="70" t="str">
        <f t="shared" si="3"/>
        <v/>
      </c>
      <c r="H29" s="70" t="str">
        <f t="shared" si="4"/>
        <v/>
      </c>
      <c r="I29" s="102" t="str">
        <f t="shared" si="5"/>
        <v/>
      </c>
      <c r="J29" s="103" t="str">
        <f t="shared" si="6"/>
        <v/>
      </c>
      <c r="K29" s="102" t="str">
        <f t="shared" si="7"/>
        <v/>
      </c>
      <c r="L29" s="103" t="str">
        <f t="shared" si="8"/>
        <v/>
      </c>
      <c r="M29" s="102" t="str">
        <f t="shared" si="9"/>
        <v/>
      </c>
      <c r="N29" s="103" t="str">
        <f t="shared" si="10"/>
        <v/>
      </c>
      <c r="O29" s="130" t="str">
        <f t="shared" si="11"/>
        <v/>
      </c>
      <c r="Q29" s="84">
        <v>25</v>
      </c>
      <c r="R29" s="174" t="str">
        <f t="shared" si="12"/>
        <v/>
      </c>
      <c r="S29" s="176" t="str">
        <f t="shared" si="13"/>
        <v/>
      </c>
      <c r="T29" s="76" t="str">
        <f t="shared" si="26"/>
        <v/>
      </c>
      <c r="U29" s="76" t="str">
        <f t="shared" si="14"/>
        <v/>
      </c>
      <c r="V29" s="76" t="str">
        <f t="shared" si="27"/>
        <v/>
      </c>
      <c r="W29" s="76" t="str">
        <f t="shared" si="15"/>
        <v/>
      </c>
      <c r="X29" s="76" t="str">
        <f t="shared" si="16"/>
        <v/>
      </c>
      <c r="Y29" s="109" t="str">
        <f t="shared" si="17"/>
        <v/>
      </c>
      <c r="Z29" s="110" t="str">
        <f t="shared" si="18"/>
        <v/>
      </c>
      <c r="AA29" s="109" t="str">
        <f t="shared" si="19"/>
        <v/>
      </c>
      <c r="AB29" s="110" t="str">
        <f t="shared" si="20"/>
        <v/>
      </c>
      <c r="AC29" s="109" t="str">
        <f t="shared" si="21"/>
        <v/>
      </c>
      <c r="AD29" s="110" t="str">
        <f t="shared" si="22"/>
        <v/>
      </c>
      <c r="AE29" s="133" t="str">
        <f t="shared" si="23"/>
        <v/>
      </c>
    </row>
    <row r="30" spans="1:31" ht="15.95" customHeight="1">
      <c r="A30" s="67">
        <v>26</v>
      </c>
      <c r="B30" s="179" t="str">
        <f t="shared" si="0"/>
        <v/>
      </c>
      <c r="C30" s="69" t="str">
        <f t="shared" si="1"/>
        <v/>
      </c>
      <c r="D30" s="70" t="str">
        <f t="shared" si="24"/>
        <v/>
      </c>
      <c r="E30" s="70" t="str">
        <f t="shared" si="2"/>
        <v/>
      </c>
      <c r="F30" s="70" t="str">
        <f t="shared" si="25"/>
        <v/>
      </c>
      <c r="G30" s="70" t="str">
        <f t="shared" si="3"/>
        <v/>
      </c>
      <c r="H30" s="70" t="str">
        <f t="shared" si="4"/>
        <v/>
      </c>
      <c r="I30" s="102" t="str">
        <f t="shared" si="5"/>
        <v/>
      </c>
      <c r="J30" s="103" t="str">
        <f t="shared" si="6"/>
        <v/>
      </c>
      <c r="K30" s="102" t="str">
        <f t="shared" si="7"/>
        <v/>
      </c>
      <c r="L30" s="103" t="str">
        <f t="shared" si="8"/>
        <v/>
      </c>
      <c r="M30" s="102" t="str">
        <f t="shared" si="9"/>
        <v/>
      </c>
      <c r="N30" s="103" t="str">
        <f t="shared" si="10"/>
        <v/>
      </c>
      <c r="O30" s="130" t="str">
        <f t="shared" si="11"/>
        <v/>
      </c>
      <c r="Q30" s="84">
        <v>26</v>
      </c>
      <c r="R30" s="174" t="str">
        <f t="shared" si="12"/>
        <v/>
      </c>
      <c r="S30" s="176" t="str">
        <f t="shared" si="13"/>
        <v/>
      </c>
      <c r="T30" s="76" t="str">
        <f t="shared" si="26"/>
        <v/>
      </c>
      <c r="U30" s="76" t="str">
        <f t="shared" si="14"/>
        <v/>
      </c>
      <c r="V30" s="76" t="str">
        <f t="shared" si="27"/>
        <v/>
      </c>
      <c r="W30" s="76" t="str">
        <f t="shared" si="15"/>
        <v/>
      </c>
      <c r="X30" s="76" t="str">
        <f t="shared" si="16"/>
        <v/>
      </c>
      <c r="Y30" s="109" t="str">
        <f t="shared" si="17"/>
        <v/>
      </c>
      <c r="Z30" s="110" t="str">
        <f t="shared" si="18"/>
        <v/>
      </c>
      <c r="AA30" s="109" t="str">
        <f t="shared" si="19"/>
        <v/>
      </c>
      <c r="AB30" s="110" t="str">
        <f t="shared" si="20"/>
        <v/>
      </c>
      <c r="AC30" s="109" t="str">
        <f t="shared" si="21"/>
        <v/>
      </c>
      <c r="AD30" s="110" t="str">
        <f t="shared" si="22"/>
        <v/>
      </c>
      <c r="AE30" s="133" t="str">
        <f t="shared" si="23"/>
        <v/>
      </c>
    </row>
    <row r="31" spans="1:31" ht="15.95" customHeight="1">
      <c r="A31" s="67">
        <v>27</v>
      </c>
      <c r="B31" s="179" t="str">
        <f t="shared" si="0"/>
        <v/>
      </c>
      <c r="C31" s="69" t="str">
        <f t="shared" si="1"/>
        <v/>
      </c>
      <c r="D31" s="70" t="str">
        <f t="shared" si="24"/>
        <v/>
      </c>
      <c r="E31" s="70" t="str">
        <f t="shared" si="2"/>
        <v/>
      </c>
      <c r="F31" s="70" t="str">
        <f t="shared" si="25"/>
        <v/>
      </c>
      <c r="G31" s="70" t="str">
        <f t="shared" si="3"/>
        <v/>
      </c>
      <c r="H31" s="70" t="str">
        <f t="shared" si="4"/>
        <v/>
      </c>
      <c r="I31" s="102" t="str">
        <f t="shared" si="5"/>
        <v/>
      </c>
      <c r="J31" s="103" t="str">
        <f t="shared" si="6"/>
        <v/>
      </c>
      <c r="K31" s="102" t="str">
        <f t="shared" si="7"/>
        <v/>
      </c>
      <c r="L31" s="103" t="str">
        <f t="shared" si="8"/>
        <v/>
      </c>
      <c r="M31" s="102" t="str">
        <f t="shared" si="9"/>
        <v/>
      </c>
      <c r="N31" s="103" t="str">
        <f t="shared" si="10"/>
        <v/>
      </c>
      <c r="O31" s="130" t="str">
        <f t="shared" si="11"/>
        <v/>
      </c>
      <c r="Q31" s="84">
        <v>27</v>
      </c>
      <c r="R31" s="174" t="str">
        <f t="shared" si="12"/>
        <v/>
      </c>
      <c r="S31" s="176" t="str">
        <f t="shared" si="13"/>
        <v/>
      </c>
      <c r="T31" s="76" t="str">
        <f t="shared" si="26"/>
        <v/>
      </c>
      <c r="U31" s="76" t="str">
        <f t="shared" si="14"/>
        <v/>
      </c>
      <c r="V31" s="76" t="str">
        <f t="shared" si="27"/>
        <v/>
      </c>
      <c r="W31" s="76" t="str">
        <f t="shared" si="15"/>
        <v/>
      </c>
      <c r="X31" s="76" t="str">
        <f t="shared" si="16"/>
        <v/>
      </c>
      <c r="Y31" s="109" t="str">
        <f t="shared" si="17"/>
        <v/>
      </c>
      <c r="Z31" s="110" t="str">
        <f t="shared" si="18"/>
        <v/>
      </c>
      <c r="AA31" s="109" t="str">
        <f t="shared" si="19"/>
        <v/>
      </c>
      <c r="AB31" s="110" t="str">
        <f t="shared" si="20"/>
        <v/>
      </c>
      <c r="AC31" s="109" t="str">
        <f t="shared" si="21"/>
        <v/>
      </c>
      <c r="AD31" s="110" t="str">
        <f t="shared" si="22"/>
        <v/>
      </c>
      <c r="AE31" s="133" t="str">
        <f t="shared" si="23"/>
        <v/>
      </c>
    </row>
    <row r="32" spans="1:31" ht="15.95" customHeight="1">
      <c r="A32" s="67">
        <v>28</v>
      </c>
      <c r="B32" s="179" t="str">
        <f t="shared" si="0"/>
        <v/>
      </c>
      <c r="C32" s="69" t="str">
        <f t="shared" si="1"/>
        <v/>
      </c>
      <c r="D32" s="70" t="str">
        <f t="shared" si="24"/>
        <v/>
      </c>
      <c r="E32" s="70" t="str">
        <f t="shared" si="2"/>
        <v/>
      </c>
      <c r="F32" s="70" t="str">
        <f t="shared" si="25"/>
        <v/>
      </c>
      <c r="G32" s="70" t="str">
        <f t="shared" si="3"/>
        <v/>
      </c>
      <c r="H32" s="70" t="str">
        <f t="shared" si="4"/>
        <v/>
      </c>
      <c r="I32" s="102" t="str">
        <f t="shared" si="5"/>
        <v/>
      </c>
      <c r="J32" s="103" t="str">
        <f t="shared" si="6"/>
        <v/>
      </c>
      <c r="K32" s="102" t="str">
        <f t="shared" si="7"/>
        <v/>
      </c>
      <c r="L32" s="103" t="str">
        <f t="shared" si="8"/>
        <v/>
      </c>
      <c r="M32" s="102" t="str">
        <f t="shared" si="9"/>
        <v/>
      </c>
      <c r="N32" s="103" t="str">
        <f t="shared" si="10"/>
        <v/>
      </c>
      <c r="O32" s="130" t="str">
        <f t="shared" si="11"/>
        <v/>
      </c>
      <c r="Q32" s="84">
        <v>28</v>
      </c>
      <c r="R32" s="174" t="str">
        <f t="shared" si="12"/>
        <v/>
      </c>
      <c r="S32" s="176" t="str">
        <f t="shared" si="13"/>
        <v/>
      </c>
      <c r="T32" s="76" t="str">
        <f t="shared" si="26"/>
        <v/>
      </c>
      <c r="U32" s="76" t="str">
        <f t="shared" si="14"/>
        <v/>
      </c>
      <c r="V32" s="76" t="str">
        <f t="shared" si="27"/>
        <v/>
      </c>
      <c r="W32" s="76" t="str">
        <f t="shared" si="15"/>
        <v/>
      </c>
      <c r="X32" s="76" t="str">
        <f t="shared" si="16"/>
        <v/>
      </c>
      <c r="Y32" s="109" t="str">
        <f t="shared" si="17"/>
        <v/>
      </c>
      <c r="Z32" s="110" t="str">
        <f t="shared" si="18"/>
        <v/>
      </c>
      <c r="AA32" s="109" t="str">
        <f t="shared" si="19"/>
        <v/>
      </c>
      <c r="AB32" s="110" t="str">
        <f t="shared" si="20"/>
        <v/>
      </c>
      <c r="AC32" s="109" t="str">
        <f t="shared" si="21"/>
        <v/>
      </c>
      <c r="AD32" s="110" t="str">
        <f t="shared" si="22"/>
        <v/>
      </c>
      <c r="AE32" s="133" t="str">
        <f t="shared" si="23"/>
        <v/>
      </c>
    </row>
    <row r="33" spans="1:31" ht="15.95" customHeight="1">
      <c r="A33" s="67">
        <v>29</v>
      </c>
      <c r="B33" s="179" t="str">
        <f t="shared" si="0"/>
        <v/>
      </c>
      <c r="C33" s="69" t="str">
        <f t="shared" si="1"/>
        <v/>
      </c>
      <c r="D33" s="70" t="str">
        <f t="shared" si="24"/>
        <v/>
      </c>
      <c r="E33" s="70" t="str">
        <f t="shared" si="2"/>
        <v/>
      </c>
      <c r="F33" s="70" t="str">
        <f t="shared" si="25"/>
        <v/>
      </c>
      <c r="G33" s="70" t="str">
        <f t="shared" si="3"/>
        <v/>
      </c>
      <c r="H33" s="70" t="str">
        <f t="shared" si="4"/>
        <v/>
      </c>
      <c r="I33" s="102" t="str">
        <f t="shared" si="5"/>
        <v/>
      </c>
      <c r="J33" s="103" t="str">
        <f t="shared" si="6"/>
        <v/>
      </c>
      <c r="K33" s="102" t="str">
        <f t="shared" si="7"/>
        <v/>
      </c>
      <c r="L33" s="103" t="str">
        <f t="shared" si="8"/>
        <v/>
      </c>
      <c r="M33" s="102" t="str">
        <f t="shared" si="9"/>
        <v/>
      </c>
      <c r="N33" s="103" t="str">
        <f t="shared" si="10"/>
        <v/>
      </c>
      <c r="O33" s="130" t="str">
        <f t="shared" si="11"/>
        <v/>
      </c>
      <c r="Q33" s="84">
        <v>29</v>
      </c>
      <c r="R33" s="174" t="str">
        <f t="shared" si="12"/>
        <v/>
      </c>
      <c r="S33" s="176" t="str">
        <f t="shared" si="13"/>
        <v/>
      </c>
      <c r="T33" s="76" t="str">
        <f t="shared" si="26"/>
        <v/>
      </c>
      <c r="U33" s="76" t="str">
        <f t="shared" si="14"/>
        <v/>
      </c>
      <c r="V33" s="76" t="str">
        <f t="shared" si="27"/>
        <v/>
      </c>
      <c r="W33" s="76" t="str">
        <f t="shared" si="15"/>
        <v/>
      </c>
      <c r="X33" s="76" t="str">
        <f t="shared" si="16"/>
        <v/>
      </c>
      <c r="Y33" s="109" t="str">
        <f t="shared" si="17"/>
        <v/>
      </c>
      <c r="Z33" s="110" t="str">
        <f t="shared" si="18"/>
        <v/>
      </c>
      <c r="AA33" s="109" t="str">
        <f t="shared" si="19"/>
        <v/>
      </c>
      <c r="AB33" s="110" t="str">
        <f t="shared" si="20"/>
        <v/>
      </c>
      <c r="AC33" s="109" t="str">
        <f t="shared" si="21"/>
        <v/>
      </c>
      <c r="AD33" s="110" t="str">
        <f t="shared" si="22"/>
        <v/>
      </c>
      <c r="AE33" s="133" t="str">
        <f t="shared" si="23"/>
        <v/>
      </c>
    </row>
    <row r="34" spans="1:31" ht="15.95" customHeight="1">
      <c r="A34" s="67">
        <v>30</v>
      </c>
      <c r="B34" s="179" t="str">
        <f t="shared" si="0"/>
        <v/>
      </c>
      <c r="C34" s="69" t="str">
        <f t="shared" si="1"/>
        <v/>
      </c>
      <c r="D34" s="70" t="str">
        <f t="shared" si="24"/>
        <v/>
      </c>
      <c r="E34" s="70" t="str">
        <f t="shared" si="2"/>
        <v/>
      </c>
      <c r="F34" s="70" t="str">
        <f t="shared" si="25"/>
        <v/>
      </c>
      <c r="G34" s="70" t="str">
        <f t="shared" si="3"/>
        <v/>
      </c>
      <c r="H34" s="70" t="str">
        <f t="shared" si="4"/>
        <v/>
      </c>
      <c r="I34" s="102" t="str">
        <f t="shared" si="5"/>
        <v/>
      </c>
      <c r="J34" s="103" t="str">
        <f t="shared" si="6"/>
        <v/>
      </c>
      <c r="K34" s="102" t="str">
        <f t="shared" si="7"/>
        <v/>
      </c>
      <c r="L34" s="103" t="str">
        <f t="shared" si="8"/>
        <v/>
      </c>
      <c r="M34" s="102" t="str">
        <f t="shared" si="9"/>
        <v/>
      </c>
      <c r="N34" s="103" t="str">
        <f t="shared" si="10"/>
        <v/>
      </c>
      <c r="O34" s="130" t="str">
        <f t="shared" si="11"/>
        <v/>
      </c>
      <c r="Q34" s="84">
        <v>30</v>
      </c>
      <c r="R34" s="174" t="str">
        <f t="shared" si="12"/>
        <v/>
      </c>
      <c r="S34" s="176" t="str">
        <f t="shared" si="13"/>
        <v/>
      </c>
      <c r="T34" s="76" t="str">
        <f t="shared" si="26"/>
        <v/>
      </c>
      <c r="U34" s="76" t="str">
        <f t="shared" si="14"/>
        <v/>
      </c>
      <c r="V34" s="76" t="str">
        <f t="shared" si="27"/>
        <v/>
      </c>
      <c r="W34" s="76" t="str">
        <f t="shared" si="15"/>
        <v/>
      </c>
      <c r="X34" s="76" t="str">
        <f t="shared" si="16"/>
        <v/>
      </c>
      <c r="Y34" s="109" t="str">
        <f t="shared" si="17"/>
        <v/>
      </c>
      <c r="Z34" s="110" t="str">
        <f t="shared" si="18"/>
        <v/>
      </c>
      <c r="AA34" s="109" t="str">
        <f t="shared" si="19"/>
        <v/>
      </c>
      <c r="AB34" s="110" t="str">
        <f t="shared" si="20"/>
        <v/>
      </c>
      <c r="AC34" s="109" t="str">
        <f t="shared" si="21"/>
        <v/>
      </c>
      <c r="AD34" s="110" t="str">
        <f t="shared" si="22"/>
        <v/>
      </c>
      <c r="AE34" s="133" t="str">
        <f t="shared" si="23"/>
        <v/>
      </c>
    </row>
    <row r="35" spans="1:31" ht="15.95" customHeight="1">
      <c r="A35" s="67">
        <v>31</v>
      </c>
      <c r="B35" s="179" t="str">
        <f t="shared" si="0"/>
        <v/>
      </c>
      <c r="C35" s="69" t="str">
        <f t="shared" si="1"/>
        <v/>
      </c>
      <c r="D35" s="70" t="str">
        <f t="shared" si="24"/>
        <v/>
      </c>
      <c r="E35" s="70" t="str">
        <f t="shared" si="2"/>
        <v/>
      </c>
      <c r="F35" s="70" t="str">
        <f t="shared" si="25"/>
        <v/>
      </c>
      <c r="G35" s="70" t="str">
        <f t="shared" si="3"/>
        <v/>
      </c>
      <c r="H35" s="70" t="str">
        <f t="shared" si="4"/>
        <v/>
      </c>
      <c r="I35" s="102" t="str">
        <f t="shared" si="5"/>
        <v/>
      </c>
      <c r="J35" s="103" t="str">
        <f t="shared" si="6"/>
        <v/>
      </c>
      <c r="K35" s="102" t="str">
        <f t="shared" si="7"/>
        <v/>
      </c>
      <c r="L35" s="103" t="str">
        <f t="shared" si="8"/>
        <v/>
      </c>
      <c r="M35" s="102" t="str">
        <f t="shared" si="9"/>
        <v/>
      </c>
      <c r="N35" s="103" t="str">
        <f t="shared" si="10"/>
        <v/>
      </c>
      <c r="O35" s="130" t="str">
        <f t="shared" si="11"/>
        <v/>
      </c>
      <c r="Q35" s="84">
        <v>31</v>
      </c>
      <c r="R35" s="174" t="str">
        <f t="shared" si="12"/>
        <v/>
      </c>
      <c r="S35" s="176" t="str">
        <f t="shared" si="13"/>
        <v/>
      </c>
      <c r="T35" s="76" t="str">
        <f t="shared" si="26"/>
        <v/>
      </c>
      <c r="U35" s="76" t="str">
        <f t="shared" si="14"/>
        <v/>
      </c>
      <c r="V35" s="76" t="str">
        <f t="shared" si="27"/>
        <v/>
      </c>
      <c r="W35" s="76" t="str">
        <f t="shared" si="15"/>
        <v/>
      </c>
      <c r="X35" s="76" t="str">
        <f t="shared" si="16"/>
        <v/>
      </c>
      <c r="Y35" s="109" t="str">
        <f t="shared" si="17"/>
        <v/>
      </c>
      <c r="Z35" s="110" t="str">
        <f t="shared" si="18"/>
        <v/>
      </c>
      <c r="AA35" s="109" t="str">
        <f t="shared" si="19"/>
        <v/>
      </c>
      <c r="AB35" s="110" t="str">
        <f t="shared" si="20"/>
        <v/>
      </c>
      <c r="AC35" s="109" t="str">
        <f t="shared" si="21"/>
        <v/>
      </c>
      <c r="AD35" s="110" t="str">
        <f t="shared" si="22"/>
        <v/>
      </c>
      <c r="AE35" s="133" t="str">
        <f t="shared" si="23"/>
        <v/>
      </c>
    </row>
    <row r="36" spans="1:31" ht="15.95" customHeight="1">
      <c r="A36" s="67">
        <v>32</v>
      </c>
      <c r="B36" s="179" t="str">
        <f t="shared" si="0"/>
        <v/>
      </c>
      <c r="C36" s="69" t="str">
        <f t="shared" si="1"/>
        <v/>
      </c>
      <c r="D36" s="70" t="str">
        <f t="shared" si="24"/>
        <v/>
      </c>
      <c r="E36" s="70" t="str">
        <f t="shared" si="2"/>
        <v/>
      </c>
      <c r="F36" s="70" t="str">
        <f t="shared" si="25"/>
        <v/>
      </c>
      <c r="G36" s="70" t="str">
        <f t="shared" si="3"/>
        <v/>
      </c>
      <c r="H36" s="70" t="str">
        <f t="shared" si="4"/>
        <v/>
      </c>
      <c r="I36" s="102" t="str">
        <f t="shared" si="5"/>
        <v/>
      </c>
      <c r="J36" s="103" t="str">
        <f t="shared" si="6"/>
        <v/>
      </c>
      <c r="K36" s="102" t="str">
        <f t="shared" si="7"/>
        <v/>
      </c>
      <c r="L36" s="103" t="str">
        <f t="shared" si="8"/>
        <v/>
      </c>
      <c r="M36" s="102" t="str">
        <f t="shared" si="9"/>
        <v/>
      </c>
      <c r="N36" s="103" t="str">
        <f t="shared" si="10"/>
        <v/>
      </c>
      <c r="O36" s="130" t="str">
        <f t="shared" si="11"/>
        <v/>
      </c>
      <c r="Q36" s="84">
        <v>32</v>
      </c>
      <c r="R36" s="174" t="str">
        <f t="shared" si="12"/>
        <v/>
      </c>
      <c r="S36" s="176" t="str">
        <f t="shared" si="13"/>
        <v/>
      </c>
      <c r="T36" s="76" t="str">
        <f t="shared" si="26"/>
        <v/>
      </c>
      <c r="U36" s="76" t="str">
        <f t="shared" si="14"/>
        <v/>
      </c>
      <c r="V36" s="76" t="str">
        <f t="shared" si="27"/>
        <v/>
      </c>
      <c r="W36" s="76" t="str">
        <f t="shared" si="15"/>
        <v/>
      </c>
      <c r="X36" s="76" t="str">
        <f t="shared" si="16"/>
        <v/>
      </c>
      <c r="Y36" s="109" t="str">
        <f t="shared" si="17"/>
        <v/>
      </c>
      <c r="Z36" s="110" t="str">
        <f t="shared" si="18"/>
        <v/>
      </c>
      <c r="AA36" s="109" t="str">
        <f t="shared" si="19"/>
        <v/>
      </c>
      <c r="AB36" s="110" t="str">
        <f t="shared" si="20"/>
        <v/>
      </c>
      <c r="AC36" s="109" t="str">
        <f t="shared" si="21"/>
        <v/>
      </c>
      <c r="AD36" s="110" t="str">
        <f t="shared" si="22"/>
        <v/>
      </c>
      <c r="AE36" s="133" t="str">
        <f t="shared" si="23"/>
        <v/>
      </c>
    </row>
    <row r="37" spans="1:31" ht="15.95" customHeight="1">
      <c r="A37" s="67">
        <v>33</v>
      </c>
      <c r="B37" s="179" t="str">
        <f t="shared" ref="B37:B68" si="28">IF(VLOOKUP(A37,記①男,2,FALSE)="","",VLOOKUP(A37,記①男,2,FALSE))</f>
        <v/>
      </c>
      <c r="C37" s="69" t="str">
        <f t="shared" si="1"/>
        <v/>
      </c>
      <c r="D37" s="70" t="str">
        <f t="shared" si="24"/>
        <v/>
      </c>
      <c r="E37" s="70" t="str">
        <f t="shared" ref="E37:E68" si="29">IF(B37="","",IF(VLOOKUP(B37,名簿,3,FALSE)="","",VLOOKUP(B37,名簿,3,FALSE)))</f>
        <v/>
      </c>
      <c r="F37" s="70" t="str">
        <f t="shared" si="25"/>
        <v/>
      </c>
      <c r="G37" s="70" t="str">
        <f t="shared" ref="G37:G68" si="30">IF(B37="","",IF(VLOOKUP(B37,名簿,4,FALSE)="","",VLOOKUP(B37,名簿,4,FALSE)))</f>
        <v/>
      </c>
      <c r="H37" s="70" t="str">
        <f t="shared" ref="H37:H68" si="31">IF(B37="","",IF(VLOOKUP(B37,名簿,5,FALSE)="","",VLOOKUP(B37,名簿,5,FALSE)))</f>
        <v/>
      </c>
      <c r="I37" s="102" t="str">
        <f t="shared" ref="I37:I68" si="32">IF(B37="","",IF(VLOOKUP(A37,記①男,5,FALSE)="","",VLOOKUP(A37,記①男,5,FALSE)))</f>
        <v/>
      </c>
      <c r="J37" s="103" t="str">
        <f t="shared" ref="J37:J68" si="33">IF(B37="","",IF(VLOOKUP(A37,記①男,6,FALSE)="","",VLOOKUP(A37,記①男,6,FALSE)))</f>
        <v/>
      </c>
      <c r="K37" s="102" t="str">
        <f t="shared" ref="K37:K68" si="34">IF(B37="","",IF(VLOOKUP(A37,記①男,7,FALSE)="","",VLOOKUP(A37,記①男,7,FALSE)))</f>
        <v/>
      </c>
      <c r="L37" s="103" t="str">
        <f t="shared" ref="L37:L68" si="35">IF(B37="","",IF(VLOOKUP(A37,記①男,8,FALSE)="","",VLOOKUP(A37,記①男,8,FALSE)))</f>
        <v/>
      </c>
      <c r="M37" s="102" t="str">
        <f t="shared" ref="M37:M68" si="36">IF(B37="","",IF(VLOOKUP(A37,記①男,9,FALSE)="","",VLOOKUP(A37,記①男,9,FALSE)))</f>
        <v/>
      </c>
      <c r="N37" s="103" t="str">
        <f t="shared" ref="N37:N68" si="37">IF(B37="","",IF(VLOOKUP(A37,記①男,10,FALSE)="","",VLOOKUP(A37,記①男,10,FALSE)))</f>
        <v/>
      </c>
      <c r="O37" s="130" t="str">
        <f t="shared" si="11"/>
        <v/>
      </c>
      <c r="Q37" s="84">
        <v>33</v>
      </c>
      <c r="R37" s="174" t="str">
        <f t="shared" ref="R37:R68" si="38">IF(VLOOKUP(Q37,記①女,2,FALSE)="","",VLOOKUP(Q37,記①女,2,FALSE))</f>
        <v/>
      </c>
      <c r="S37" s="176" t="str">
        <f t="shared" ref="S37:S68" si="39">IF(R37="","",VLOOKUP(R37,名簿,2,FALSE))</f>
        <v/>
      </c>
      <c r="T37" s="76" t="str">
        <f t="shared" si="26"/>
        <v/>
      </c>
      <c r="U37" s="76" t="str">
        <f t="shared" ref="U37:U68" si="40">IF(R37="","",IF(VLOOKUP(R37,名簿,3,FALSE)="","",VLOOKUP(R37,名簿,3,FALSE)))</f>
        <v/>
      </c>
      <c r="V37" s="76" t="str">
        <f t="shared" si="27"/>
        <v/>
      </c>
      <c r="W37" s="76" t="str">
        <f t="shared" ref="W37:W68" si="41">IF(R37="","",IF(VLOOKUP(R37,名簿,4,FALSE)="","",VLOOKUP(R37,名簿,4,FALSE)))</f>
        <v/>
      </c>
      <c r="X37" s="76" t="str">
        <f t="shared" ref="X37:X68" si="42">IF(R37="","",IF(VLOOKUP(R37,名簿,5,FALSE)="","",VLOOKUP(R37,名簿,5,FALSE)))</f>
        <v/>
      </c>
      <c r="Y37" s="109" t="str">
        <f t="shared" ref="Y37:Y68" si="43">IF(R37="","",IF(VLOOKUP(Q37,記①女,5,FALSE)="","",VLOOKUP(Q37,記①女,5,FALSE)))</f>
        <v/>
      </c>
      <c r="Z37" s="110" t="str">
        <f t="shared" ref="Z37:Z68" si="44">IF(R37="","",IF(VLOOKUP(Q37,記①女,6,FALSE)="","",VLOOKUP(Q37,記①女,6,FALSE)))</f>
        <v/>
      </c>
      <c r="AA37" s="109" t="str">
        <f t="shared" ref="AA37:AA68" si="45">IF(R37="","",IF(VLOOKUP(Q37,記①女,7,FALSE)="","",VLOOKUP(Q37,記①女,7,FALSE)))</f>
        <v/>
      </c>
      <c r="AB37" s="110" t="str">
        <f t="shared" ref="AB37:AB68" si="46">IF(R37="","",IF(VLOOKUP(Q37,記①女,8,FALSE)="","",VLOOKUP(Q37,記①女,8,FALSE)))</f>
        <v/>
      </c>
      <c r="AC37" s="109" t="str">
        <f t="shared" ref="AC37:AC68" si="47">IF(R37="","",IF(VLOOKUP(Q37,記①女,9,FALSE)="","",VLOOKUP(Q37,記①女,9,FALSE)))</f>
        <v/>
      </c>
      <c r="AD37" s="110" t="str">
        <f t="shared" ref="AD37:AD68" si="48">IF(R37="","",IF(VLOOKUP(Q37,記①女,10,FALSE)="","",VLOOKUP(Q37,記①女,10,FALSE)))</f>
        <v/>
      </c>
      <c r="AE37" s="133" t="str">
        <f t="shared" si="23"/>
        <v/>
      </c>
    </row>
    <row r="38" spans="1:31" ht="15.95" customHeight="1">
      <c r="A38" s="67">
        <v>34</v>
      </c>
      <c r="B38" s="179" t="str">
        <f t="shared" si="28"/>
        <v/>
      </c>
      <c r="C38" s="69" t="str">
        <f t="shared" si="1"/>
        <v/>
      </c>
      <c r="D38" s="70" t="str">
        <f t="shared" si="24"/>
        <v/>
      </c>
      <c r="E38" s="70" t="str">
        <f t="shared" si="29"/>
        <v/>
      </c>
      <c r="F38" s="70" t="str">
        <f t="shared" si="25"/>
        <v/>
      </c>
      <c r="G38" s="70" t="str">
        <f t="shared" si="30"/>
        <v/>
      </c>
      <c r="H38" s="70" t="str">
        <f t="shared" si="31"/>
        <v/>
      </c>
      <c r="I38" s="102" t="str">
        <f t="shared" si="32"/>
        <v/>
      </c>
      <c r="J38" s="103" t="str">
        <f t="shared" si="33"/>
        <v/>
      </c>
      <c r="K38" s="102" t="str">
        <f t="shared" si="34"/>
        <v/>
      </c>
      <c r="L38" s="103" t="str">
        <f t="shared" si="35"/>
        <v/>
      </c>
      <c r="M38" s="102" t="str">
        <f t="shared" si="36"/>
        <v/>
      </c>
      <c r="N38" s="103" t="str">
        <f t="shared" si="37"/>
        <v/>
      </c>
      <c r="O38" s="130" t="str">
        <f t="shared" si="11"/>
        <v/>
      </c>
      <c r="Q38" s="84">
        <v>34</v>
      </c>
      <c r="R38" s="174" t="str">
        <f t="shared" si="38"/>
        <v/>
      </c>
      <c r="S38" s="176" t="str">
        <f t="shared" si="39"/>
        <v/>
      </c>
      <c r="T38" s="76" t="str">
        <f t="shared" si="26"/>
        <v/>
      </c>
      <c r="U38" s="76" t="str">
        <f t="shared" si="40"/>
        <v/>
      </c>
      <c r="V38" s="76" t="str">
        <f t="shared" si="27"/>
        <v/>
      </c>
      <c r="W38" s="76" t="str">
        <f t="shared" si="41"/>
        <v/>
      </c>
      <c r="X38" s="76" t="str">
        <f t="shared" si="42"/>
        <v/>
      </c>
      <c r="Y38" s="109" t="str">
        <f t="shared" si="43"/>
        <v/>
      </c>
      <c r="Z38" s="110" t="str">
        <f t="shared" si="44"/>
        <v/>
      </c>
      <c r="AA38" s="109" t="str">
        <f t="shared" si="45"/>
        <v/>
      </c>
      <c r="AB38" s="110" t="str">
        <f t="shared" si="46"/>
        <v/>
      </c>
      <c r="AC38" s="109" t="str">
        <f t="shared" si="47"/>
        <v/>
      </c>
      <c r="AD38" s="110" t="str">
        <f t="shared" si="48"/>
        <v/>
      </c>
      <c r="AE38" s="133" t="str">
        <f t="shared" si="23"/>
        <v/>
      </c>
    </row>
    <row r="39" spans="1:31" ht="15.95" customHeight="1">
      <c r="A39" s="67">
        <v>35</v>
      </c>
      <c r="B39" s="179" t="str">
        <f t="shared" si="28"/>
        <v/>
      </c>
      <c r="C39" s="69" t="str">
        <f t="shared" si="1"/>
        <v/>
      </c>
      <c r="D39" s="70" t="str">
        <f t="shared" si="24"/>
        <v/>
      </c>
      <c r="E39" s="70" t="str">
        <f t="shared" si="29"/>
        <v/>
      </c>
      <c r="F39" s="70" t="str">
        <f t="shared" si="25"/>
        <v/>
      </c>
      <c r="G39" s="70" t="str">
        <f t="shared" si="30"/>
        <v/>
      </c>
      <c r="H39" s="70" t="str">
        <f t="shared" si="31"/>
        <v/>
      </c>
      <c r="I39" s="102" t="str">
        <f t="shared" si="32"/>
        <v/>
      </c>
      <c r="J39" s="103" t="str">
        <f t="shared" si="33"/>
        <v/>
      </c>
      <c r="K39" s="102" t="str">
        <f t="shared" si="34"/>
        <v/>
      </c>
      <c r="L39" s="103" t="str">
        <f t="shared" si="35"/>
        <v/>
      </c>
      <c r="M39" s="102" t="str">
        <f t="shared" si="36"/>
        <v/>
      </c>
      <c r="N39" s="103" t="str">
        <f t="shared" si="37"/>
        <v/>
      </c>
      <c r="O39" s="130" t="str">
        <f t="shared" si="11"/>
        <v/>
      </c>
      <c r="Q39" s="84">
        <v>35</v>
      </c>
      <c r="R39" s="174" t="str">
        <f t="shared" si="38"/>
        <v/>
      </c>
      <c r="S39" s="176" t="str">
        <f t="shared" si="39"/>
        <v/>
      </c>
      <c r="T39" s="76" t="str">
        <f t="shared" si="26"/>
        <v/>
      </c>
      <c r="U39" s="76" t="str">
        <f t="shared" si="40"/>
        <v/>
      </c>
      <c r="V39" s="76" t="str">
        <f t="shared" si="27"/>
        <v/>
      </c>
      <c r="W39" s="76" t="str">
        <f t="shared" si="41"/>
        <v/>
      </c>
      <c r="X39" s="76" t="str">
        <f t="shared" si="42"/>
        <v/>
      </c>
      <c r="Y39" s="109" t="str">
        <f t="shared" si="43"/>
        <v/>
      </c>
      <c r="Z39" s="110" t="str">
        <f t="shared" si="44"/>
        <v/>
      </c>
      <c r="AA39" s="109" t="str">
        <f t="shared" si="45"/>
        <v/>
      </c>
      <c r="AB39" s="110" t="str">
        <f t="shared" si="46"/>
        <v/>
      </c>
      <c r="AC39" s="109" t="str">
        <f t="shared" si="47"/>
        <v/>
      </c>
      <c r="AD39" s="110" t="str">
        <f t="shared" si="48"/>
        <v/>
      </c>
      <c r="AE39" s="133" t="str">
        <f t="shared" si="23"/>
        <v/>
      </c>
    </row>
    <row r="40" spans="1:31" ht="15.95" customHeight="1">
      <c r="A40" s="67">
        <v>36</v>
      </c>
      <c r="B40" s="179" t="str">
        <f t="shared" si="28"/>
        <v/>
      </c>
      <c r="C40" s="69" t="str">
        <f t="shared" si="1"/>
        <v/>
      </c>
      <c r="D40" s="70" t="str">
        <f t="shared" si="24"/>
        <v/>
      </c>
      <c r="E40" s="70" t="str">
        <f t="shared" si="29"/>
        <v/>
      </c>
      <c r="F40" s="70" t="str">
        <f t="shared" si="25"/>
        <v/>
      </c>
      <c r="G40" s="70" t="str">
        <f t="shared" si="30"/>
        <v/>
      </c>
      <c r="H40" s="70" t="str">
        <f t="shared" si="31"/>
        <v/>
      </c>
      <c r="I40" s="102" t="str">
        <f t="shared" si="32"/>
        <v/>
      </c>
      <c r="J40" s="103" t="str">
        <f t="shared" si="33"/>
        <v/>
      </c>
      <c r="K40" s="102" t="str">
        <f t="shared" si="34"/>
        <v/>
      </c>
      <c r="L40" s="103" t="str">
        <f t="shared" si="35"/>
        <v/>
      </c>
      <c r="M40" s="102" t="str">
        <f t="shared" si="36"/>
        <v/>
      </c>
      <c r="N40" s="103" t="str">
        <f t="shared" si="37"/>
        <v/>
      </c>
      <c r="O40" s="130" t="str">
        <f t="shared" si="11"/>
        <v/>
      </c>
      <c r="Q40" s="84">
        <v>36</v>
      </c>
      <c r="R40" s="174" t="str">
        <f t="shared" si="38"/>
        <v/>
      </c>
      <c r="S40" s="176" t="str">
        <f t="shared" si="39"/>
        <v/>
      </c>
      <c r="T40" s="76" t="str">
        <f t="shared" si="26"/>
        <v/>
      </c>
      <c r="U40" s="76" t="str">
        <f t="shared" si="40"/>
        <v/>
      </c>
      <c r="V40" s="76" t="str">
        <f t="shared" si="27"/>
        <v/>
      </c>
      <c r="W40" s="76" t="str">
        <f t="shared" si="41"/>
        <v/>
      </c>
      <c r="X40" s="76" t="str">
        <f t="shared" si="42"/>
        <v/>
      </c>
      <c r="Y40" s="109" t="str">
        <f t="shared" si="43"/>
        <v/>
      </c>
      <c r="Z40" s="110" t="str">
        <f t="shared" si="44"/>
        <v/>
      </c>
      <c r="AA40" s="109" t="str">
        <f t="shared" si="45"/>
        <v/>
      </c>
      <c r="AB40" s="110" t="str">
        <f t="shared" si="46"/>
        <v/>
      </c>
      <c r="AC40" s="109" t="str">
        <f t="shared" si="47"/>
        <v/>
      </c>
      <c r="AD40" s="110" t="str">
        <f t="shared" si="48"/>
        <v/>
      </c>
      <c r="AE40" s="133" t="str">
        <f t="shared" si="23"/>
        <v/>
      </c>
    </row>
    <row r="41" spans="1:31" ht="15.95" customHeight="1">
      <c r="A41" s="67">
        <v>37</v>
      </c>
      <c r="B41" s="179" t="str">
        <f t="shared" si="28"/>
        <v/>
      </c>
      <c r="C41" s="69" t="str">
        <f t="shared" si="1"/>
        <v/>
      </c>
      <c r="D41" s="70" t="str">
        <f t="shared" si="24"/>
        <v/>
      </c>
      <c r="E41" s="70" t="str">
        <f t="shared" si="29"/>
        <v/>
      </c>
      <c r="F41" s="70" t="str">
        <f t="shared" si="25"/>
        <v/>
      </c>
      <c r="G41" s="70" t="str">
        <f t="shared" si="30"/>
        <v/>
      </c>
      <c r="H41" s="70" t="str">
        <f t="shared" si="31"/>
        <v/>
      </c>
      <c r="I41" s="102" t="str">
        <f t="shared" si="32"/>
        <v/>
      </c>
      <c r="J41" s="103" t="str">
        <f t="shared" si="33"/>
        <v/>
      </c>
      <c r="K41" s="102" t="str">
        <f t="shared" si="34"/>
        <v/>
      </c>
      <c r="L41" s="103" t="str">
        <f t="shared" si="35"/>
        <v/>
      </c>
      <c r="M41" s="102" t="str">
        <f t="shared" si="36"/>
        <v/>
      </c>
      <c r="N41" s="103" t="str">
        <f t="shared" si="37"/>
        <v/>
      </c>
      <c r="O41" s="130" t="str">
        <f t="shared" si="11"/>
        <v/>
      </c>
      <c r="Q41" s="84">
        <v>37</v>
      </c>
      <c r="R41" s="174" t="str">
        <f t="shared" si="38"/>
        <v/>
      </c>
      <c r="S41" s="176" t="str">
        <f t="shared" si="39"/>
        <v/>
      </c>
      <c r="T41" s="76" t="str">
        <f t="shared" si="26"/>
        <v/>
      </c>
      <c r="U41" s="76" t="str">
        <f t="shared" si="40"/>
        <v/>
      </c>
      <c r="V41" s="76" t="str">
        <f t="shared" si="27"/>
        <v/>
      </c>
      <c r="W41" s="76" t="str">
        <f t="shared" si="41"/>
        <v/>
      </c>
      <c r="X41" s="76" t="str">
        <f t="shared" si="42"/>
        <v/>
      </c>
      <c r="Y41" s="109" t="str">
        <f t="shared" si="43"/>
        <v/>
      </c>
      <c r="Z41" s="110" t="str">
        <f t="shared" si="44"/>
        <v/>
      </c>
      <c r="AA41" s="109" t="str">
        <f t="shared" si="45"/>
        <v/>
      </c>
      <c r="AB41" s="110" t="str">
        <f t="shared" si="46"/>
        <v/>
      </c>
      <c r="AC41" s="109" t="str">
        <f t="shared" si="47"/>
        <v/>
      </c>
      <c r="AD41" s="110" t="str">
        <f t="shared" si="48"/>
        <v/>
      </c>
      <c r="AE41" s="133" t="str">
        <f t="shared" si="23"/>
        <v/>
      </c>
    </row>
    <row r="42" spans="1:31" ht="15.95" customHeight="1">
      <c r="A42" s="67">
        <v>38</v>
      </c>
      <c r="B42" s="179" t="str">
        <f t="shared" si="28"/>
        <v/>
      </c>
      <c r="C42" s="69" t="str">
        <f t="shared" si="1"/>
        <v/>
      </c>
      <c r="D42" s="70" t="str">
        <f t="shared" si="24"/>
        <v/>
      </c>
      <c r="E42" s="70" t="str">
        <f t="shared" si="29"/>
        <v/>
      </c>
      <c r="F42" s="70" t="str">
        <f t="shared" si="25"/>
        <v/>
      </c>
      <c r="G42" s="70" t="str">
        <f t="shared" si="30"/>
        <v/>
      </c>
      <c r="H42" s="70" t="str">
        <f t="shared" si="31"/>
        <v/>
      </c>
      <c r="I42" s="102" t="str">
        <f t="shared" si="32"/>
        <v/>
      </c>
      <c r="J42" s="103" t="str">
        <f t="shared" si="33"/>
        <v/>
      </c>
      <c r="K42" s="102" t="str">
        <f t="shared" si="34"/>
        <v/>
      </c>
      <c r="L42" s="103" t="str">
        <f t="shared" si="35"/>
        <v/>
      </c>
      <c r="M42" s="102" t="str">
        <f t="shared" si="36"/>
        <v/>
      </c>
      <c r="N42" s="103" t="str">
        <f t="shared" si="37"/>
        <v/>
      </c>
      <c r="O42" s="130" t="str">
        <f t="shared" si="11"/>
        <v/>
      </c>
      <c r="Q42" s="84">
        <v>38</v>
      </c>
      <c r="R42" s="174" t="str">
        <f t="shared" si="38"/>
        <v/>
      </c>
      <c r="S42" s="176" t="str">
        <f t="shared" si="39"/>
        <v/>
      </c>
      <c r="T42" s="76" t="str">
        <f t="shared" si="26"/>
        <v/>
      </c>
      <c r="U42" s="76" t="str">
        <f t="shared" si="40"/>
        <v/>
      </c>
      <c r="V42" s="76" t="str">
        <f t="shared" si="27"/>
        <v/>
      </c>
      <c r="W42" s="76" t="str">
        <f t="shared" si="41"/>
        <v/>
      </c>
      <c r="X42" s="76" t="str">
        <f t="shared" si="42"/>
        <v/>
      </c>
      <c r="Y42" s="109" t="str">
        <f t="shared" si="43"/>
        <v/>
      </c>
      <c r="Z42" s="110" t="str">
        <f t="shared" si="44"/>
        <v/>
      </c>
      <c r="AA42" s="109" t="str">
        <f t="shared" si="45"/>
        <v/>
      </c>
      <c r="AB42" s="110" t="str">
        <f t="shared" si="46"/>
        <v/>
      </c>
      <c r="AC42" s="109" t="str">
        <f t="shared" si="47"/>
        <v/>
      </c>
      <c r="AD42" s="110" t="str">
        <f t="shared" si="48"/>
        <v/>
      </c>
      <c r="AE42" s="133" t="str">
        <f t="shared" si="23"/>
        <v/>
      </c>
    </row>
    <row r="43" spans="1:31" ht="15.95" customHeight="1">
      <c r="A43" s="67">
        <v>39</v>
      </c>
      <c r="B43" s="179" t="str">
        <f t="shared" si="28"/>
        <v/>
      </c>
      <c r="C43" s="69" t="str">
        <f t="shared" si="1"/>
        <v/>
      </c>
      <c r="D43" s="70" t="str">
        <f t="shared" si="24"/>
        <v/>
      </c>
      <c r="E43" s="70" t="str">
        <f t="shared" si="29"/>
        <v/>
      </c>
      <c r="F43" s="70" t="str">
        <f t="shared" si="25"/>
        <v/>
      </c>
      <c r="G43" s="70" t="str">
        <f t="shared" si="30"/>
        <v/>
      </c>
      <c r="H43" s="70" t="str">
        <f t="shared" si="31"/>
        <v/>
      </c>
      <c r="I43" s="102" t="str">
        <f t="shared" si="32"/>
        <v/>
      </c>
      <c r="J43" s="103" t="str">
        <f t="shared" si="33"/>
        <v/>
      </c>
      <c r="K43" s="102" t="str">
        <f t="shared" si="34"/>
        <v/>
      </c>
      <c r="L43" s="103" t="str">
        <f t="shared" si="35"/>
        <v/>
      </c>
      <c r="M43" s="102" t="str">
        <f t="shared" si="36"/>
        <v/>
      </c>
      <c r="N43" s="103" t="str">
        <f t="shared" si="37"/>
        <v/>
      </c>
      <c r="O43" s="130" t="str">
        <f t="shared" si="11"/>
        <v/>
      </c>
      <c r="Q43" s="84">
        <v>39</v>
      </c>
      <c r="R43" s="174" t="str">
        <f t="shared" si="38"/>
        <v/>
      </c>
      <c r="S43" s="176" t="str">
        <f t="shared" si="39"/>
        <v/>
      </c>
      <c r="T43" s="76" t="str">
        <f t="shared" si="26"/>
        <v/>
      </c>
      <c r="U43" s="76" t="str">
        <f t="shared" si="40"/>
        <v/>
      </c>
      <c r="V43" s="76" t="str">
        <f t="shared" si="27"/>
        <v/>
      </c>
      <c r="W43" s="76" t="str">
        <f t="shared" si="41"/>
        <v/>
      </c>
      <c r="X43" s="76" t="str">
        <f t="shared" si="42"/>
        <v/>
      </c>
      <c r="Y43" s="109" t="str">
        <f t="shared" si="43"/>
        <v/>
      </c>
      <c r="Z43" s="110" t="str">
        <f t="shared" si="44"/>
        <v/>
      </c>
      <c r="AA43" s="109" t="str">
        <f t="shared" si="45"/>
        <v/>
      </c>
      <c r="AB43" s="110" t="str">
        <f t="shared" si="46"/>
        <v/>
      </c>
      <c r="AC43" s="109" t="str">
        <f t="shared" si="47"/>
        <v/>
      </c>
      <c r="AD43" s="110" t="str">
        <f t="shared" si="48"/>
        <v/>
      </c>
      <c r="AE43" s="133" t="str">
        <f t="shared" si="23"/>
        <v/>
      </c>
    </row>
    <row r="44" spans="1:31" ht="15.95" customHeight="1">
      <c r="A44" s="67">
        <v>40</v>
      </c>
      <c r="B44" s="179" t="str">
        <f t="shared" si="28"/>
        <v/>
      </c>
      <c r="C44" s="69" t="str">
        <f t="shared" si="1"/>
        <v/>
      </c>
      <c r="D44" s="70" t="str">
        <f t="shared" si="24"/>
        <v/>
      </c>
      <c r="E44" s="70" t="str">
        <f t="shared" si="29"/>
        <v/>
      </c>
      <c r="F44" s="70" t="str">
        <f t="shared" si="25"/>
        <v/>
      </c>
      <c r="G44" s="70" t="str">
        <f t="shared" si="30"/>
        <v/>
      </c>
      <c r="H44" s="70" t="str">
        <f t="shared" si="31"/>
        <v/>
      </c>
      <c r="I44" s="102" t="str">
        <f t="shared" si="32"/>
        <v/>
      </c>
      <c r="J44" s="103" t="str">
        <f t="shared" si="33"/>
        <v/>
      </c>
      <c r="K44" s="102" t="str">
        <f t="shared" si="34"/>
        <v/>
      </c>
      <c r="L44" s="103" t="str">
        <f t="shared" si="35"/>
        <v/>
      </c>
      <c r="M44" s="102" t="str">
        <f t="shared" si="36"/>
        <v/>
      </c>
      <c r="N44" s="103" t="str">
        <f t="shared" si="37"/>
        <v/>
      </c>
      <c r="O44" s="130" t="str">
        <f t="shared" si="11"/>
        <v/>
      </c>
      <c r="Q44" s="84">
        <v>40</v>
      </c>
      <c r="R44" s="174" t="str">
        <f t="shared" si="38"/>
        <v/>
      </c>
      <c r="S44" s="176" t="str">
        <f t="shared" si="39"/>
        <v/>
      </c>
      <c r="T44" s="76" t="str">
        <f t="shared" si="26"/>
        <v/>
      </c>
      <c r="U44" s="76" t="str">
        <f t="shared" si="40"/>
        <v/>
      </c>
      <c r="V44" s="76" t="str">
        <f t="shared" si="27"/>
        <v/>
      </c>
      <c r="W44" s="76" t="str">
        <f t="shared" si="41"/>
        <v/>
      </c>
      <c r="X44" s="76" t="str">
        <f t="shared" si="42"/>
        <v/>
      </c>
      <c r="Y44" s="109" t="str">
        <f t="shared" si="43"/>
        <v/>
      </c>
      <c r="Z44" s="110" t="str">
        <f t="shared" si="44"/>
        <v/>
      </c>
      <c r="AA44" s="109" t="str">
        <f t="shared" si="45"/>
        <v/>
      </c>
      <c r="AB44" s="110" t="str">
        <f t="shared" si="46"/>
        <v/>
      </c>
      <c r="AC44" s="109" t="str">
        <f t="shared" si="47"/>
        <v/>
      </c>
      <c r="AD44" s="110" t="str">
        <f t="shared" si="48"/>
        <v/>
      </c>
      <c r="AE44" s="133" t="str">
        <f t="shared" si="23"/>
        <v/>
      </c>
    </row>
    <row r="45" spans="1:31" ht="15.95" customHeight="1">
      <c r="A45" s="67">
        <v>41</v>
      </c>
      <c r="B45" s="179" t="str">
        <f t="shared" si="28"/>
        <v/>
      </c>
      <c r="C45" s="69" t="str">
        <f t="shared" si="1"/>
        <v/>
      </c>
      <c r="D45" s="70" t="str">
        <f t="shared" si="24"/>
        <v/>
      </c>
      <c r="E45" s="70" t="str">
        <f t="shared" si="29"/>
        <v/>
      </c>
      <c r="F45" s="70" t="str">
        <f t="shared" si="25"/>
        <v/>
      </c>
      <c r="G45" s="70" t="str">
        <f t="shared" si="30"/>
        <v/>
      </c>
      <c r="H45" s="70" t="str">
        <f t="shared" si="31"/>
        <v/>
      </c>
      <c r="I45" s="102" t="str">
        <f t="shared" si="32"/>
        <v/>
      </c>
      <c r="J45" s="103" t="str">
        <f t="shared" si="33"/>
        <v/>
      </c>
      <c r="K45" s="102" t="str">
        <f t="shared" si="34"/>
        <v/>
      </c>
      <c r="L45" s="103" t="str">
        <f t="shared" si="35"/>
        <v/>
      </c>
      <c r="M45" s="102" t="str">
        <f t="shared" si="36"/>
        <v/>
      </c>
      <c r="N45" s="103" t="str">
        <f t="shared" si="37"/>
        <v/>
      </c>
      <c r="O45" s="130" t="str">
        <f t="shared" si="11"/>
        <v/>
      </c>
      <c r="Q45" s="84">
        <v>41</v>
      </c>
      <c r="R45" s="174" t="str">
        <f t="shared" si="38"/>
        <v/>
      </c>
      <c r="S45" s="176" t="str">
        <f t="shared" si="39"/>
        <v/>
      </c>
      <c r="T45" s="76" t="str">
        <f t="shared" si="26"/>
        <v/>
      </c>
      <c r="U45" s="76" t="str">
        <f t="shared" si="40"/>
        <v/>
      </c>
      <c r="V45" s="76" t="str">
        <f t="shared" si="27"/>
        <v/>
      </c>
      <c r="W45" s="76" t="str">
        <f t="shared" si="41"/>
        <v/>
      </c>
      <c r="X45" s="76" t="str">
        <f t="shared" si="42"/>
        <v/>
      </c>
      <c r="Y45" s="109" t="str">
        <f t="shared" si="43"/>
        <v/>
      </c>
      <c r="Z45" s="110" t="str">
        <f t="shared" si="44"/>
        <v/>
      </c>
      <c r="AA45" s="109" t="str">
        <f t="shared" si="45"/>
        <v/>
      </c>
      <c r="AB45" s="110" t="str">
        <f t="shared" si="46"/>
        <v/>
      </c>
      <c r="AC45" s="109" t="str">
        <f t="shared" si="47"/>
        <v/>
      </c>
      <c r="AD45" s="110" t="str">
        <f t="shared" si="48"/>
        <v/>
      </c>
      <c r="AE45" s="133" t="str">
        <f t="shared" si="23"/>
        <v/>
      </c>
    </row>
    <row r="46" spans="1:31" ht="15.95" customHeight="1">
      <c r="A46" s="67">
        <v>42</v>
      </c>
      <c r="B46" s="179" t="str">
        <f t="shared" si="28"/>
        <v/>
      </c>
      <c r="C46" s="69" t="str">
        <f t="shared" si="1"/>
        <v/>
      </c>
      <c r="D46" s="70" t="str">
        <f t="shared" si="24"/>
        <v/>
      </c>
      <c r="E46" s="70" t="str">
        <f t="shared" si="29"/>
        <v/>
      </c>
      <c r="F46" s="70" t="str">
        <f t="shared" si="25"/>
        <v/>
      </c>
      <c r="G46" s="70" t="str">
        <f t="shared" si="30"/>
        <v/>
      </c>
      <c r="H46" s="70" t="str">
        <f t="shared" si="31"/>
        <v/>
      </c>
      <c r="I46" s="102" t="str">
        <f t="shared" si="32"/>
        <v/>
      </c>
      <c r="J46" s="103" t="str">
        <f t="shared" si="33"/>
        <v/>
      </c>
      <c r="K46" s="102" t="str">
        <f t="shared" si="34"/>
        <v/>
      </c>
      <c r="L46" s="103" t="str">
        <f t="shared" si="35"/>
        <v/>
      </c>
      <c r="M46" s="102" t="str">
        <f t="shared" si="36"/>
        <v/>
      </c>
      <c r="N46" s="103" t="str">
        <f t="shared" si="37"/>
        <v/>
      </c>
      <c r="O46" s="130" t="str">
        <f t="shared" si="11"/>
        <v/>
      </c>
      <c r="Q46" s="84">
        <v>42</v>
      </c>
      <c r="R46" s="174" t="str">
        <f t="shared" si="38"/>
        <v/>
      </c>
      <c r="S46" s="176" t="str">
        <f t="shared" si="39"/>
        <v/>
      </c>
      <c r="T46" s="76" t="str">
        <f t="shared" si="26"/>
        <v/>
      </c>
      <c r="U46" s="76" t="str">
        <f t="shared" si="40"/>
        <v/>
      </c>
      <c r="V46" s="76" t="str">
        <f t="shared" si="27"/>
        <v/>
      </c>
      <c r="W46" s="76" t="str">
        <f t="shared" si="41"/>
        <v/>
      </c>
      <c r="X46" s="76" t="str">
        <f t="shared" si="42"/>
        <v/>
      </c>
      <c r="Y46" s="109" t="str">
        <f t="shared" si="43"/>
        <v/>
      </c>
      <c r="Z46" s="110" t="str">
        <f t="shared" si="44"/>
        <v/>
      </c>
      <c r="AA46" s="109" t="str">
        <f t="shared" si="45"/>
        <v/>
      </c>
      <c r="AB46" s="110" t="str">
        <f t="shared" si="46"/>
        <v/>
      </c>
      <c r="AC46" s="109" t="str">
        <f t="shared" si="47"/>
        <v/>
      </c>
      <c r="AD46" s="110" t="str">
        <f t="shared" si="48"/>
        <v/>
      </c>
      <c r="AE46" s="133" t="str">
        <f t="shared" si="23"/>
        <v/>
      </c>
    </row>
    <row r="47" spans="1:31" ht="15.95" customHeight="1">
      <c r="A47" s="67">
        <v>43</v>
      </c>
      <c r="B47" s="179" t="str">
        <f t="shared" si="28"/>
        <v/>
      </c>
      <c r="C47" s="69" t="str">
        <f t="shared" si="1"/>
        <v/>
      </c>
      <c r="D47" s="70" t="str">
        <f t="shared" si="24"/>
        <v/>
      </c>
      <c r="E47" s="70" t="str">
        <f t="shared" si="29"/>
        <v/>
      </c>
      <c r="F47" s="70" t="str">
        <f t="shared" si="25"/>
        <v/>
      </c>
      <c r="G47" s="70" t="str">
        <f t="shared" si="30"/>
        <v/>
      </c>
      <c r="H47" s="70" t="str">
        <f t="shared" si="31"/>
        <v/>
      </c>
      <c r="I47" s="102" t="str">
        <f t="shared" si="32"/>
        <v/>
      </c>
      <c r="J47" s="103" t="str">
        <f t="shared" si="33"/>
        <v/>
      </c>
      <c r="K47" s="102" t="str">
        <f t="shared" si="34"/>
        <v/>
      </c>
      <c r="L47" s="103" t="str">
        <f t="shared" si="35"/>
        <v/>
      </c>
      <c r="M47" s="102" t="str">
        <f t="shared" si="36"/>
        <v/>
      </c>
      <c r="N47" s="103" t="str">
        <f t="shared" si="37"/>
        <v/>
      </c>
      <c r="O47" s="130" t="str">
        <f t="shared" si="11"/>
        <v/>
      </c>
      <c r="Q47" s="84">
        <v>43</v>
      </c>
      <c r="R47" s="174" t="str">
        <f t="shared" si="38"/>
        <v/>
      </c>
      <c r="S47" s="176" t="str">
        <f t="shared" si="39"/>
        <v/>
      </c>
      <c r="T47" s="76" t="str">
        <f t="shared" si="26"/>
        <v/>
      </c>
      <c r="U47" s="76" t="str">
        <f t="shared" si="40"/>
        <v/>
      </c>
      <c r="V47" s="76" t="str">
        <f t="shared" si="27"/>
        <v/>
      </c>
      <c r="W47" s="76" t="str">
        <f t="shared" si="41"/>
        <v/>
      </c>
      <c r="X47" s="76" t="str">
        <f t="shared" si="42"/>
        <v/>
      </c>
      <c r="Y47" s="109" t="str">
        <f t="shared" si="43"/>
        <v/>
      </c>
      <c r="Z47" s="110" t="str">
        <f t="shared" si="44"/>
        <v/>
      </c>
      <c r="AA47" s="109" t="str">
        <f t="shared" si="45"/>
        <v/>
      </c>
      <c r="AB47" s="110" t="str">
        <f t="shared" si="46"/>
        <v/>
      </c>
      <c r="AC47" s="109" t="str">
        <f t="shared" si="47"/>
        <v/>
      </c>
      <c r="AD47" s="110" t="str">
        <f t="shared" si="48"/>
        <v/>
      </c>
      <c r="AE47" s="133" t="str">
        <f t="shared" si="23"/>
        <v/>
      </c>
    </row>
    <row r="48" spans="1:31" ht="15.95" customHeight="1">
      <c r="A48" s="67">
        <v>44</v>
      </c>
      <c r="B48" s="179" t="str">
        <f t="shared" si="28"/>
        <v/>
      </c>
      <c r="C48" s="69" t="str">
        <f t="shared" si="1"/>
        <v/>
      </c>
      <c r="D48" s="70" t="str">
        <f t="shared" si="24"/>
        <v/>
      </c>
      <c r="E48" s="70" t="str">
        <f t="shared" si="29"/>
        <v/>
      </c>
      <c r="F48" s="70" t="str">
        <f t="shared" si="25"/>
        <v/>
      </c>
      <c r="G48" s="70" t="str">
        <f t="shared" si="30"/>
        <v/>
      </c>
      <c r="H48" s="70" t="str">
        <f t="shared" si="31"/>
        <v/>
      </c>
      <c r="I48" s="102" t="str">
        <f t="shared" si="32"/>
        <v/>
      </c>
      <c r="J48" s="103" t="str">
        <f t="shared" si="33"/>
        <v/>
      </c>
      <c r="K48" s="102" t="str">
        <f t="shared" si="34"/>
        <v/>
      </c>
      <c r="L48" s="103" t="str">
        <f t="shared" si="35"/>
        <v/>
      </c>
      <c r="M48" s="102" t="str">
        <f t="shared" si="36"/>
        <v/>
      </c>
      <c r="N48" s="103" t="str">
        <f t="shared" si="37"/>
        <v/>
      </c>
      <c r="O48" s="130" t="str">
        <f t="shared" si="11"/>
        <v/>
      </c>
      <c r="Q48" s="84">
        <v>44</v>
      </c>
      <c r="R48" s="174" t="str">
        <f t="shared" si="38"/>
        <v/>
      </c>
      <c r="S48" s="176" t="str">
        <f t="shared" si="39"/>
        <v/>
      </c>
      <c r="T48" s="76" t="str">
        <f t="shared" si="26"/>
        <v/>
      </c>
      <c r="U48" s="76" t="str">
        <f t="shared" si="40"/>
        <v/>
      </c>
      <c r="V48" s="76" t="str">
        <f t="shared" si="27"/>
        <v/>
      </c>
      <c r="W48" s="76" t="str">
        <f t="shared" si="41"/>
        <v/>
      </c>
      <c r="X48" s="76" t="str">
        <f t="shared" si="42"/>
        <v/>
      </c>
      <c r="Y48" s="109" t="str">
        <f t="shared" si="43"/>
        <v/>
      </c>
      <c r="Z48" s="110" t="str">
        <f t="shared" si="44"/>
        <v/>
      </c>
      <c r="AA48" s="109" t="str">
        <f t="shared" si="45"/>
        <v/>
      </c>
      <c r="AB48" s="110" t="str">
        <f t="shared" si="46"/>
        <v/>
      </c>
      <c r="AC48" s="109" t="str">
        <f t="shared" si="47"/>
        <v/>
      </c>
      <c r="AD48" s="110" t="str">
        <f t="shared" si="48"/>
        <v/>
      </c>
      <c r="AE48" s="133" t="str">
        <f t="shared" si="23"/>
        <v/>
      </c>
    </row>
    <row r="49" spans="1:31" ht="15.95" customHeight="1">
      <c r="A49" s="67">
        <v>45</v>
      </c>
      <c r="B49" s="179" t="str">
        <f t="shared" si="28"/>
        <v/>
      </c>
      <c r="C49" s="69" t="str">
        <f t="shared" si="1"/>
        <v/>
      </c>
      <c r="D49" s="70" t="str">
        <f t="shared" si="24"/>
        <v/>
      </c>
      <c r="E49" s="70" t="str">
        <f t="shared" si="29"/>
        <v/>
      </c>
      <c r="F49" s="70" t="str">
        <f t="shared" si="25"/>
        <v/>
      </c>
      <c r="G49" s="70" t="str">
        <f t="shared" si="30"/>
        <v/>
      </c>
      <c r="H49" s="70" t="str">
        <f t="shared" si="31"/>
        <v/>
      </c>
      <c r="I49" s="102" t="str">
        <f t="shared" si="32"/>
        <v/>
      </c>
      <c r="J49" s="103" t="str">
        <f t="shared" si="33"/>
        <v/>
      </c>
      <c r="K49" s="102" t="str">
        <f t="shared" si="34"/>
        <v/>
      </c>
      <c r="L49" s="103" t="str">
        <f t="shared" si="35"/>
        <v/>
      </c>
      <c r="M49" s="102" t="str">
        <f t="shared" si="36"/>
        <v/>
      </c>
      <c r="N49" s="103" t="str">
        <f t="shared" si="37"/>
        <v/>
      </c>
      <c r="O49" s="130" t="str">
        <f t="shared" si="11"/>
        <v/>
      </c>
      <c r="Q49" s="84">
        <v>45</v>
      </c>
      <c r="R49" s="174" t="str">
        <f t="shared" si="38"/>
        <v/>
      </c>
      <c r="S49" s="176" t="str">
        <f t="shared" si="39"/>
        <v/>
      </c>
      <c r="T49" s="76" t="str">
        <f t="shared" si="26"/>
        <v/>
      </c>
      <c r="U49" s="76" t="str">
        <f t="shared" si="40"/>
        <v/>
      </c>
      <c r="V49" s="76" t="str">
        <f t="shared" si="27"/>
        <v/>
      </c>
      <c r="W49" s="76" t="str">
        <f t="shared" si="41"/>
        <v/>
      </c>
      <c r="X49" s="76" t="str">
        <f t="shared" si="42"/>
        <v/>
      </c>
      <c r="Y49" s="109" t="str">
        <f t="shared" si="43"/>
        <v/>
      </c>
      <c r="Z49" s="110" t="str">
        <f t="shared" si="44"/>
        <v/>
      </c>
      <c r="AA49" s="109" t="str">
        <f t="shared" si="45"/>
        <v/>
      </c>
      <c r="AB49" s="110" t="str">
        <f t="shared" si="46"/>
        <v/>
      </c>
      <c r="AC49" s="109" t="str">
        <f t="shared" si="47"/>
        <v/>
      </c>
      <c r="AD49" s="110" t="str">
        <f t="shared" si="48"/>
        <v/>
      </c>
      <c r="AE49" s="133" t="str">
        <f t="shared" si="23"/>
        <v/>
      </c>
    </row>
    <row r="50" spans="1:31" ht="15.95" customHeight="1">
      <c r="A50" s="67">
        <v>46</v>
      </c>
      <c r="B50" s="179" t="str">
        <f t="shared" si="28"/>
        <v/>
      </c>
      <c r="C50" s="69" t="str">
        <f t="shared" si="1"/>
        <v/>
      </c>
      <c r="D50" s="70" t="str">
        <f t="shared" si="24"/>
        <v/>
      </c>
      <c r="E50" s="70" t="str">
        <f t="shared" si="29"/>
        <v/>
      </c>
      <c r="F50" s="70" t="str">
        <f t="shared" si="25"/>
        <v/>
      </c>
      <c r="G50" s="70" t="str">
        <f t="shared" si="30"/>
        <v/>
      </c>
      <c r="H50" s="70" t="str">
        <f t="shared" si="31"/>
        <v/>
      </c>
      <c r="I50" s="102" t="str">
        <f t="shared" si="32"/>
        <v/>
      </c>
      <c r="J50" s="103" t="str">
        <f t="shared" si="33"/>
        <v/>
      </c>
      <c r="K50" s="102" t="str">
        <f t="shared" si="34"/>
        <v/>
      </c>
      <c r="L50" s="103" t="str">
        <f t="shared" si="35"/>
        <v/>
      </c>
      <c r="M50" s="102" t="str">
        <f t="shared" si="36"/>
        <v/>
      </c>
      <c r="N50" s="103" t="str">
        <f t="shared" si="37"/>
        <v/>
      </c>
      <c r="O50" s="130" t="str">
        <f t="shared" si="11"/>
        <v/>
      </c>
      <c r="Q50" s="84">
        <v>46</v>
      </c>
      <c r="R50" s="174" t="str">
        <f t="shared" si="38"/>
        <v/>
      </c>
      <c r="S50" s="176" t="str">
        <f t="shared" si="39"/>
        <v/>
      </c>
      <c r="T50" s="76" t="str">
        <f t="shared" si="26"/>
        <v/>
      </c>
      <c r="U50" s="76" t="str">
        <f t="shared" si="40"/>
        <v/>
      </c>
      <c r="V50" s="76" t="str">
        <f t="shared" si="27"/>
        <v/>
      </c>
      <c r="W50" s="76" t="str">
        <f t="shared" si="41"/>
        <v/>
      </c>
      <c r="X50" s="76" t="str">
        <f t="shared" si="42"/>
        <v/>
      </c>
      <c r="Y50" s="109" t="str">
        <f t="shared" si="43"/>
        <v/>
      </c>
      <c r="Z50" s="110" t="str">
        <f t="shared" si="44"/>
        <v/>
      </c>
      <c r="AA50" s="109" t="str">
        <f t="shared" si="45"/>
        <v/>
      </c>
      <c r="AB50" s="110" t="str">
        <f t="shared" si="46"/>
        <v/>
      </c>
      <c r="AC50" s="109" t="str">
        <f t="shared" si="47"/>
        <v/>
      </c>
      <c r="AD50" s="110" t="str">
        <f t="shared" si="48"/>
        <v/>
      </c>
      <c r="AE50" s="133" t="str">
        <f t="shared" si="23"/>
        <v/>
      </c>
    </row>
    <row r="51" spans="1:31" ht="15.95" customHeight="1">
      <c r="A51" s="67">
        <v>47</v>
      </c>
      <c r="B51" s="179" t="str">
        <f t="shared" si="28"/>
        <v/>
      </c>
      <c r="C51" s="69" t="str">
        <f t="shared" si="1"/>
        <v/>
      </c>
      <c r="D51" s="70" t="str">
        <f t="shared" si="24"/>
        <v/>
      </c>
      <c r="E51" s="70" t="str">
        <f t="shared" si="29"/>
        <v/>
      </c>
      <c r="F51" s="70" t="str">
        <f t="shared" si="25"/>
        <v/>
      </c>
      <c r="G51" s="70" t="str">
        <f t="shared" si="30"/>
        <v/>
      </c>
      <c r="H51" s="70" t="str">
        <f t="shared" si="31"/>
        <v/>
      </c>
      <c r="I51" s="102" t="str">
        <f t="shared" si="32"/>
        <v/>
      </c>
      <c r="J51" s="103" t="str">
        <f t="shared" si="33"/>
        <v/>
      </c>
      <c r="K51" s="102" t="str">
        <f t="shared" si="34"/>
        <v/>
      </c>
      <c r="L51" s="103" t="str">
        <f t="shared" si="35"/>
        <v/>
      </c>
      <c r="M51" s="102" t="str">
        <f t="shared" si="36"/>
        <v/>
      </c>
      <c r="N51" s="103" t="str">
        <f t="shared" si="37"/>
        <v/>
      </c>
      <c r="O51" s="130" t="str">
        <f t="shared" si="11"/>
        <v/>
      </c>
      <c r="Q51" s="84">
        <v>47</v>
      </c>
      <c r="R51" s="174" t="str">
        <f t="shared" si="38"/>
        <v/>
      </c>
      <c r="S51" s="176" t="str">
        <f t="shared" si="39"/>
        <v/>
      </c>
      <c r="T51" s="76" t="str">
        <f t="shared" si="26"/>
        <v/>
      </c>
      <c r="U51" s="76" t="str">
        <f t="shared" si="40"/>
        <v/>
      </c>
      <c r="V51" s="76" t="str">
        <f t="shared" si="27"/>
        <v/>
      </c>
      <c r="W51" s="76" t="str">
        <f t="shared" si="41"/>
        <v/>
      </c>
      <c r="X51" s="76" t="str">
        <f t="shared" si="42"/>
        <v/>
      </c>
      <c r="Y51" s="109" t="str">
        <f t="shared" si="43"/>
        <v/>
      </c>
      <c r="Z51" s="110" t="str">
        <f t="shared" si="44"/>
        <v/>
      </c>
      <c r="AA51" s="109" t="str">
        <f t="shared" si="45"/>
        <v/>
      </c>
      <c r="AB51" s="110" t="str">
        <f t="shared" si="46"/>
        <v/>
      </c>
      <c r="AC51" s="109" t="str">
        <f t="shared" si="47"/>
        <v/>
      </c>
      <c r="AD51" s="110" t="str">
        <f t="shared" si="48"/>
        <v/>
      </c>
      <c r="AE51" s="133" t="str">
        <f t="shared" si="23"/>
        <v/>
      </c>
    </row>
    <row r="52" spans="1:31" ht="15.95" customHeight="1">
      <c r="A52" s="67">
        <v>48</v>
      </c>
      <c r="B52" s="179" t="str">
        <f t="shared" si="28"/>
        <v/>
      </c>
      <c r="C52" s="69" t="str">
        <f t="shared" si="1"/>
        <v/>
      </c>
      <c r="D52" s="70" t="str">
        <f t="shared" si="24"/>
        <v/>
      </c>
      <c r="E52" s="70" t="str">
        <f t="shared" si="29"/>
        <v/>
      </c>
      <c r="F52" s="70" t="str">
        <f t="shared" si="25"/>
        <v/>
      </c>
      <c r="G52" s="70" t="str">
        <f t="shared" si="30"/>
        <v/>
      </c>
      <c r="H52" s="70" t="str">
        <f t="shared" si="31"/>
        <v/>
      </c>
      <c r="I52" s="102" t="str">
        <f t="shared" si="32"/>
        <v/>
      </c>
      <c r="J52" s="103" t="str">
        <f t="shared" si="33"/>
        <v/>
      </c>
      <c r="K52" s="102" t="str">
        <f t="shared" si="34"/>
        <v/>
      </c>
      <c r="L52" s="103" t="str">
        <f t="shared" si="35"/>
        <v/>
      </c>
      <c r="M52" s="102" t="str">
        <f t="shared" si="36"/>
        <v/>
      </c>
      <c r="N52" s="103" t="str">
        <f t="shared" si="37"/>
        <v/>
      </c>
      <c r="O52" s="130" t="str">
        <f t="shared" si="11"/>
        <v/>
      </c>
      <c r="Q52" s="84">
        <v>48</v>
      </c>
      <c r="R52" s="174" t="str">
        <f t="shared" si="38"/>
        <v/>
      </c>
      <c r="S52" s="176" t="str">
        <f t="shared" si="39"/>
        <v/>
      </c>
      <c r="T52" s="76" t="str">
        <f t="shared" si="26"/>
        <v/>
      </c>
      <c r="U52" s="76" t="str">
        <f t="shared" si="40"/>
        <v/>
      </c>
      <c r="V52" s="76" t="str">
        <f t="shared" si="27"/>
        <v/>
      </c>
      <c r="W52" s="76" t="str">
        <f t="shared" si="41"/>
        <v/>
      </c>
      <c r="X52" s="76" t="str">
        <f t="shared" si="42"/>
        <v/>
      </c>
      <c r="Y52" s="109" t="str">
        <f t="shared" si="43"/>
        <v/>
      </c>
      <c r="Z52" s="110" t="str">
        <f t="shared" si="44"/>
        <v/>
      </c>
      <c r="AA52" s="109" t="str">
        <f t="shared" si="45"/>
        <v/>
      </c>
      <c r="AB52" s="110" t="str">
        <f t="shared" si="46"/>
        <v/>
      </c>
      <c r="AC52" s="109" t="str">
        <f t="shared" si="47"/>
        <v/>
      </c>
      <c r="AD52" s="110" t="str">
        <f t="shared" si="48"/>
        <v/>
      </c>
      <c r="AE52" s="133" t="str">
        <f t="shared" si="23"/>
        <v/>
      </c>
    </row>
    <row r="53" spans="1:31" ht="15.95" customHeight="1">
      <c r="A53" s="67">
        <v>49</v>
      </c>
      <c r="B53" s="179" t="str">
        <f t="shared" si="28"/>
        <v/>
      </c>
      <c r="C53" s="69" t="str">
        <f t="shared" si="1"/>
        <v/>
      </c>
      <c r="D53" s="70" t="str">
        <f t="shared" si="24"/>
        <v/>
      </c>
      <c r="E53" s="70" t="str">
        <f t="shared" si="29"/>
        <v/>
      </c>
      <c r="F53" s="70" t="str">
        <f t="shared" si="25"/>
        <v/>
      </c>
      <c r="G53" s="70" t="str">
        <f t="shared" si="30"/>
        <v/>
      </c>
      <c r="H53" s="70" t="str">
        <f t="shared" si="31"/>
        <v/>
      </c>
      <c r="I53" s="102" t="str">
        <f t="shared" si="32"/>
        <v/>
      </c>
      <c r="J53" s="103" t="str">
        <f t="shared" si="33"/>
        <v/>
      </c>
      <c r="K53" s="102" t="str">
        <f t="shared" si="34"/>
        <v/>
      </c>
      <c r="L53" s="103" t="str">
        <f t="shared" si="35"/>
        <v/>
      </c>
      <c r="M53" s="102" t="str">
        <f t="shared" si="36"/>
        <v/>
      </c>
      <c r="N53" s="103" t="str">
        <f t="shared" si="37"/>
        <v/>
      </c>
      <c r="O53" s="130" t="str">
        <f t="shared" si="11"/>
        <v/>
      </c>
      <c r="Q53" s="84">
        <v>49</v>
      </c>
      <c r="R53" s="174" t="str">
        <f t="shared" si="38"/>
        <v/>
      </c>
      <c r="S53" s="176" t="str">
        <f t="shared" si="39"/>
        <v/>
      </c>
      <c r="T53" s="76" t="str">
        <f t="shared" si="26"/>
        <v/>
      </c>
      <c r="U53" s="76" t="str">
        <f t="shared" si="40"/>
        <v/>
      </c>
      <c r="V53" s="76" t="str">
        <f t="shared" si="27"/>
        <v/>
      </c>
      <c r="W53" s="76" t="str">
        <f t="shared" si="41"/>
        <v/>
      </c>
      <c r="X53" s="76" t="str">
        <f t="shared" si="42"/>
        <v/>
      </c>
      <c r="Y53" s="109" t="str">
        <f t="shared" si="43"/>
        <v/>
      </c>
      <c r="Z53" s="110" t="str">
        <f t="shared" si="44"/>
        <v/>
      </c>
      <c r="AA53" s="109" t="str">
        <f t="shared" si="45"/>
        <v/>
      </c>
      <c r="AB53" s="110" t="str">
        <f t="shared" si="46"/>
        <v/>
      </c>
      <c r="AC53" s="109" t="str">
        <f t="shared" si="47"/>
        <v/>
      </c>
      <c r="AD53" s="110" t="str">
        <f t="shared" si="48"/>
        <v/>
      </c>
      <c r="AE53" s="133" t="str">
        <f t="shared" si="23"/>
        <v/>
      </c>
    </row>
    <row r="54" spans="1:31" ht="15.95" customHeight="1">
      <c r="A54" s="67">
        <v>50</v>
      </c>
      <c r="B54" s="179" t="str">
        <f t="shared" si="28"/>
        <v/>
      </c>
      <c r="C54" s="69" t="str">
        <f t="shared" si="1"/>
        <v/>
      </c>
      <c r="D54" s="70" t="str">
        <f t="shared" si="24"/>
        <v/>
      </c>
      <c r="E54" s="70" t="str">
        <f t="shared" si="29"/>
        <v/>
      </c>
      <c r="F54" s="70" t="str">
        <f t="shared" si="25"/>
        <v/>
      </c>
      <c r="G54" s="70" t="str">
        <f t="shared" si="30"/>
        <v/>
      </c>
      <c r="H54" s="70" t="str">
        <f t="shared" si="31"/>
        <v/>
      </c>
      <c r="I54" s="102" t="str">
        <f t="shared" si="32"/>
        <v/>
      </c>
      <c r="J54" s="103" t="str">
        <f t="shared" si="33"/>
        <v/>
      </c>
      <c r="K54" s="102" t="str">
        <f t="shared" si="34"/>
        <v/>
      </c>
      <c r="L54" s="103" t="str">
        <f t="shared" si="35"/>
        <v/>
      </c>
      <c r="M54" s="102" t="str">
        <f t="shared" si="36"/>
        <v/>
      </c>
      <c r="N54" s="103" t="str">
        <f t="shared" si="37"/>
        <v/>
      </c>
      <c r="O54" s="130" t="str">
        <f t="shared" si="11"/>
        <v/>
      </c>
      <c r="Q54" s="84">
        <v>50</v>
      </c>
      <c r="R54" s="174" t="str">
        <f t="shared" si="38"/>
        <v/>
      </c>
      <c r="S54" s="176" t="str">
        <f t="shared" si="39"/>
        <v/>
      </c>
      <c r="T54" s="76" t="str">
        <f t="shared" si="26"/>
        <v/>
      </c>
      <c r="U54" s="76" t="str">
        <f t="shared" si="40"/>
        <v/>
      </c>
      <c r="V54" s="76" t="str">
        <f t="shared" si="27"/>
        <v/>
      </c>
      <c r="W54" s="76" t="str">
        <f t="shared" si="41"/>
        <v/>
      </c>
      <c r="X54" s="76" t="str">
        <f t="shared" si="42"/>
        <v/>
      </c>
      <c r="Y54" s="109" t="str">
        <f t="shared" si="43"/>
        <v/>
      </c>
      <c r="Z54" s="110" t="str">
        <f t="shared" si="44"/>
        <v/>
      </c>
      <c r="AA54" s="109" t="str">
        <f t="shared" si="45"/>
        <v/>
      </c>
      <c r="AB54" s="110" t="str">
        <f t="shared" si="46"/>
        <v/>
      </c>
      <c r="AC54" s="109" t="str">
        <f t="shared" si="47"/>
        <v/>
      </c>
      <c r="AD54" s="110" t="str">
        <f t="shared" si="48"/>
        <v/>
      </c>
      <c r="AE54" s="133" t="str">
        <f t="shared" si="23"/>
        <v/>
      </c>
    </row>
    <row r="55" spans="1:31" ht="15.95" customHeight="1">
      <c r="A55" s="67">
        <v>51</v>
      </c>
      <c r="B55" s="179" t="str">
        <f t="shared" si="28"/>
        <v/>
      </c>
      <c r="C55" s="69" t="str">
        <f t="shared" si="1"/>
        <v/>
      </c>
      <c r="D55" s="70" t="str">
        <f t="shared" si="24"/>
        <v/>
      </c>
      <c r="E55" s="70" t="str">
        <f t="shared" si="29"/>
        <v/>
      </c>
      <c r="F55" s="70" t="str">
        <f t="shared" si="25"/>
        <v/>
      </c>
      <c r="G55" s="70" t="str">
        <f t="shared" si="30"/>
        <v/>
      </c>
      <c r="H55" s="70" t="str">
        <f t="shared" si="31"/>
        <v/>
      </c>
      <c r="I55" s="102" t="str">
        <f t="shared" si="32"/>
        <v/>
      </c>
      <c r="J55" s="103" t="str">
        <f t="shared" si="33"/>
        <v/>
      </c>
      <c r="K55" s="102" t="str">
        <f t="shared" si="34"/>
        <v/>
      </c>
      <c r="L55" s="103" t="str">
        <f t="shared" si="35"/>
        <v/>
      </c>
      <c r="M55" s="102" t="str">
        <f t="shared" si="36"/>
        <v/>
      </c>
      <c r="N55" s="103" t="str">
        <f t="shared" si="37"/>
        <v/>
      </c>
      <c r="O55" s="130" t="str">
        <f t="shared" si="11"/>
        <v/>
      </c>
      <c r="Q55" s="84">
        <v>51</v>
      </c>
      <c r="R55" s="174" t="str">
        <f t="shared" si="38"/>
        <v/>
      </c>
      <c r="S55" s="176" t="str">
        <f t="shared" si="39"/>
        <v/>
      </c>
      <c r="T55" s="76" t="str">
        <f t="shared" si="26"/>
        <v/>
      </c>
      <c r="U55" s="76" t="str">
        <f t="shared" si="40"/>
        <v/>
      </c>
      <c r="V55" s="76" t="str">
        <f t="shared" si="27"/>
        <v/>
      </c>
      <c r="W55" s="76" t="str">
        <f t="shared" si="41"/>
        <v/>
      </c>
      <c r="X55" s="76" t="str">
        <f t="shared" si="42"/>
        <v/>
      </c>
      <c r="Y55" s="109" t="str">
        <f t="shared" si="43"/>
        <v/>
      </c>
      <c r="Z55" s="110" t="str">
        <f t="shared" si="44"/>
        <v/>
      </c>
      <c r="AA55" s="109" t="str">
        <f t="shared" si="45"/>
        <v/>
      </c>
      <c r="AB55" s="110" t="str">
        <f t="shared" si="46"/>
        <v/>
      </c>
      <c r="AC55" s="109" t="str">
        <f t="shared" si="47"/>
        <v/>
      </c>
      <c r="AD55" s="110" t="str">
        <f t="shared" si="48"/>
        <v/>
      </c>
      <c r="AE55" s="133" t="str">
        <f t="shared" si="23"/>
        <v/>
      </c>
    </row>
    <row r="56" spans="1:31" ht="15.95" customHeight="1">
      <c r="A56" s="67">
        <v>52</v>
      </c>
      <c r="B56" s="179" t="str">
        <f t="shared" si="28"/>
        <v/>
      </c>
      <c r="C56" s="69" t="str">
        <f t="shared" si="1"/>
        <v/>
      </c>
      <c r="D56" s="70" t="str">
        <f t="shared" si="24"/>
        <v/>
      </c>
      <c r="E56" s="70" t="str">
        <f t="shared" si="29"/>
        <v/>
      </c>
      <c r="F56" s="70" t="str">
        <f t="shared" si="25"/>
        <v/>
      </c>
      <c r="G56" s="70" t="str">
        <f t="shared" si="30"/>
        <v/>
      </c>
      <c r="H56" s="70" t="str">
        <f t="shared" si="31"/>
        <v/>
      </c>
      <c r="I56" s="102" t="str">
        <f t="shared" si="32"/>
        <v/>
      </c>
      <c r="J56" s="103" t="str">
        <f t="shared" si="33"/>
        <v/>
      </c>
      <c r="K56" s="102" t="str">
        <f t="shared" si="34"/>
        <v/>
      </c>
      <c r="L56" s="103" t="str">
        <f t="shared" si="35"/>
        <v/>
      </c>
      <c r="M56" s="102" t="str">
        <f t="shared" si="36"/>
        <v/>
      </c>
      <c r="N56" s="103" t="str">
        <f t="shared" si="37"/>
        <v/>
      </c>
      <c r="O56" s="130" t="str">
        <f t="shared" si="11"/>
        <v/>
      </c>
      <c r="Q56" s="84">
        <v>52</v>
      </c>
      <c r="R56" s="174" t="str">
        <f t="shared" si="38"/>
        <v/>
      </c>
      <c r="S56" s="176" t="str">
        <f t="shared" si="39"/>
        <v/>
      </c>
      <c r="T56" s="76" t="str">
        <f t="shared" si="26"/>
        <v/>
      </c>
      <c r="U56" s="76" t="str">
        <f t="shared" si="40"/>
        <v/>
      </c>
      <c r="V56" s="76" t="str">
        <f t="shared" si="27"/>
        <v/>
      </c>
      <c r="W56" s="76" t="str">
        <f t="shared" si="41"/>
        <v/>
      </c>
      <c r="X56" s="76" t="str">
        <f t="shared" si="42"/>
        <v/>
      </c>
      <c r="Y56" s="109" t="str">
        <f t="shared" si="43"/>
        <v/>
      </c>
      <c r="Z56" s="110" t="str">
        <f t="shared" si="44"/>
        <v/>
      </c>
      <c r="AA56" s="109" t="str">
        <f t="shared" si="45"/>
        <v/>
      </c>
      <c r="AB56" s="110" t="str">
        <f t="shared" si="46"/>
        <v/>
      </c>
      <c r="AC56" s="109" t="str">
        <f t="shared" si="47"/>
        <v/>
      </c>
      <c r="AD56" s="110" t="str">
        <f t="shared" si="48"/>
        <v/>
      </c>
      <c r="AE56" s="133" t="str">
        <f t="shared" si="23"/>
        <v/>
      </c>
    </row>
    <row r="57" spans="1:31" ht="15.95" customHeight="1">
      <c r="A57" s="67">
        <v>53</v>
      </c>
      <c r="B57" s="179" t="str">
        <f t="shared" si="28"/>
        <v/>
      </c>
      <c r="C57" s="69" t="str">
        <f t="shared" si="1"/>
        <v/>
      </c>
      <c r="D57" s="70" t="str">
        <f t="shared" si="24"/>
        <v/>
      </c>
      <c r="E57" s="70" t="str">
        <f t="shared" si="29"/>
        <v/>
      </c>
      <c r="F57" s="70" t="str">
        <f t="shared" si="25"/>
        <v/>
      </c>
      <c r="G57" s="70" t="str">
        <f t="shared" si="30"/>
        <v/>
      </c>
      <c r="H57" s="70" t="str">
        <f t="shared" si="31"/>
        <v/>
      </c>
      <c r="I57" s="102" t="str">
        <f t="shared" si="32"/>
        <v/>
      </c>
      <c r="J57" s="103" t="str">
        <f t="shared" si="33"/>
        <v/>
      </c>
      <c r="K57" s="102" t="str">
        <f t="shared" si="34"/>
        <v/>
      </c>
      <c r="L57" s="103" t="str">
        <f t="shared" si="35"/>
        <v/>
      </c>
      <c r="M57" s="102" t="str">
        <f t="shared" si="36"/>
        <v/>
      </c>
      <c r="N57" s="103" t="str">
        <f t="shared" si="37"/>
        <v/>
      </c>
      <c r="O57" s="130" t="str">
        <f t="shared" si="11"/>
        <v/>
      </c>
      <c r="Q57" s="84">
        <v>53</v>
      </c>
      <c r="R57" s="174" t="str">
        <f t="shared" si="38"/>
        <v/>
      </c>
      <c r="S57" s="176" t="str">
        <f t="shared" si="39"/>
        <v/>
      </c>
      <c r="T57" s="76" t="str">
        <f t="shared" si="26"/>
        <v/>
      </c>
      <c r="U57" s="76" t="str">
        <f t="shared" si="40"/>
        <v/>
      </c>
      <c r="V57" s="76" t="str">
        <f t="shared" si="27"/>
        <v/>
      </c>
      <c r="W57" s="76" t="str">
        <f t="shared" si="41"/>
        <v/>
      </c>
      <c r="X57" s="76" t="str">
        <f t="shared" si="42"/>
        <v/>
      </c>
      <c r="Y57" s="109" t="str">
        <f t="shared" si="43"/>
        <v/>
      </c>
      <c r="Z57" s="110" t="str">
        <f t="shared" si="44"/>
        <v/>
      </c>
      <c r="AA57" s="109" t="str">
        <f t="shared" si="45"/>
        <v/>
      </c>
      <c r="AB57" s="110" t="str">
        <f t="shared" si="46"/>
        <v/>
      </c>
      <c r="AC57" s="109" t="str">
        <f t="shared" si="47"/>
        <v/>
      </c>
      <c r="AD57" s="110" t="str">
        <f t="shared" si="48"/>
        <v/>
      </c>
      <c r="AE57" s="133" t="str">
        <f t="shared" si="23"/>
        <v/>
      </c>
    </row>
    <row r="58" spans="1:31" ht="15.95" customHeight="1">
      <c r="A58" s="67">
        <v>54</v>
      </c>
      <c r="B58" s="179" t="str">
        <f t="shared" si="28"/>
        <v/>
      </c>
      <c r="C58" s="69" t="str">
        <f t="shared" si="1"/>
        <v/>
      </c>
      <c r="D58" s="70" t="str">
        <f t="shared" si="24"/>
        <v/>
      </c>
      <c r="E58" s="70" t="str">
        <f t="shared" si="29"/>
        <v/>
      </c>
      <c r="F58" s="70" t="str">
        <f t="shared" si="25"/>
        <v/>
      </c>
      <c r="G58" s="70" t="str">
        <f t="shared" si="30"/>
        <v/>
      </c>
      <c r="H58" s="70" t="str">
        <f t="shared" si="31"/>
        <v/>
      </c>
      <c r="I58" s="102" t="str">
        <f t="shared" si="32"/>
        <v/>
      </c>
      <c r="J58" s="103" t="str">
        <f t="shared" si="33"/>
        <v/>
      </c>
      <c r="K58" s="102" t="str">
        <f t="shared" si="34"/>
        <v/>
      </c>
      <c r="L58" s="103" t="str">
        <f t="shared" si="35"/>
        <v/>
      </c>
      <c r="M58" s="102" t="str">
        <f t="shared" si="36"/>
        <v/>
      </c>
      <c r="N58" s="103" t="str">
        <f t="shared" si="37"/>
        <v/>
      </c>
      <c r="O58" s="130" t="str">
        <f t="shared" si="11"/>
        <v/>
      </c>
      <c r="Q58" s="84">
        <v>54</v>
      </c>
      <c r="R58" s="174" t="str">
        <f t="shared" si="38"/>
        <v/>
      </c>
      <c r="S58" s="176" t="str">
        <f t="shared" si="39"/>
        <v/>
      </c>
      <c r="T58" s="76" t="str">
        <f t="shared" si="26"/>
        <v/>
      </c>
      <c r="U58" s="76" t="str">
        <f t="shared" si="40"/>
        <v/>
      </c>
      <c r="V58" s="76" t="str">
        <f t="shared" si="27"/>
        <v/>
      </c>
      <c r="W58" s="76" t="str">
        <f t="shared" si="41"/>
        <v/>
      </c>
      <c r="X58" s="76" t="str">
        <f t="shared" si="42"/>
        <v/>
      </c>
      <c r="Y58" s="109" t="str">
        <f t="shared" si="43"/>
        <v/>
      </c>
      <c r="Z58" s="110" t="str">
        <f t="shared" si="44"/>
        <v/>
      </c>
      <c r="AA58" s="109" t="str">
        <f t="shared" si="45"/>
        <v/>
      </c>
      <c r="AB58" s="110" t="str">
        <f t="shared" si="46"/>
        <v/>
      </c>
      <c r="AC58" s="109" t="str">
        <f t="shared" si="47"/>
        <v/>
      </c>
      <c r="AD58" s="110" t="str">
        <f t="shared" si="48"/>
        <v/>
      </c>
      <c r="AE58" s="133" t="str">
        <f t="shared" si="23"/>
        <v/>
      </c>
    </row>
    <row r="59" spans="1:31" ht="15.95" customHeight="1">
      <c r="A59" s="67">
        <v>55</v>
      </c>
      <c r="B59" s="179" t="str">
        <f t="shared" si="28"/>
        <v/>
      </c>
      <c r="C59" s="69" t="str">
        <f t="shared" si="1"/>
        <v/>
      </c>
      <c r="D59" s="70" t="str">
        <f t="shared" si="24"/>
        <v/>
      </c>
      <c r="E59" s="70" t="str">
        <f t="shared" si="29"/>
        <v/>
      </c>
      <c r="F59" s="70" t="str">
        <f t="shared" si="25"/>
        <v/>
      </c>
      <c r="G59" s="70" t="str">
        <f t="shared" si="30"/>
        <v/>
      </c>
      <c r="H59" s="70" t="str">
        <f t="shared" si="31"/>
        <v/>
      </c>
      <c r="I59" s="102" t="str">
        <f t="shared" si="32"/>
        <v/>
      </c>
      <c r="J59" s="103" t="str">
        <f t="shared" si="33"/>
        <v/>
      </c>
      <c r="K59" s="102" t="str">
        <f t="shared" si="34"/>
        <v/>
      </c>
      <c r="L59" s="103" t="str">
        <f t="shared" si="35"/>
        <v/>
      </c>
      <c r="M59" s="102" t="str">
        <f t="shared" si="36"/>
        <v/>
      </c>
      <c r="N59" s="103" t="str">
        <f t="shared" si="37"/>
        <v/>
      </c>
      <c r="O59" s="130" t="str">
        <f t="shared" si="11"/>
        <v/>
      </c>
      <c r="Q59" s="84">
        <v>55</v>
      </c>
      <c r="R59" s="174" t="str">
        <f t="shared" si="38"/>
        <v/>
      </c>
      <c r="S59" s="176" t="str">
        <f t="shared" si="39"/>
        <v/>
      </c>
      <c r="T59" s="76" t="str">
        <f t="shared" si="26"/>
        <v/>
      </c>
      <c r="U59" s="76" t="str">
        <f t="shared" si="40"/>
        <v/>
      </c>
      <c r="V59" s="76" t="str">
        <f t="shared" si="27"/>
        <v/>
      </c>
      <c r="W59" s="76" t="str">
        <f t="shared" si="41"/>
        <v/>
      </c>
      <c r="X59" s="76" t="str">
        <f t="shared" si="42"/>
        <v/>
      </c>
      <c r="Y59" s="109" t="str">
        <f t="shared" si="43"/>
        <v/>
      </c>
      <c r="Z59" s="110" t="str">
        <f t="shared" si="44"/>
        <v/>
      </c>
      <c r="AA59" s="109" t="str">
        <f t="shared" si="45"/>
        <v/>
      </c>
      <c r="AB59" s="110" t="str">
        <f t="shared" si="46"/>
        <v/>
      </c>
      <c r="AC59" s="109" t="str">
        <f t="shared" si="47"/>
        <v/>
      </c>
      <c r="AD59" s="110" t="str">
        <f t="shared" si="48"/>
        <v/>
      </c>
      <c r="AE59" s="133" t="str">
        <f t="shared" si="23"/>
        <v/>
      </c>
    </row>
    <row r="60" spans="1:31" ht="15.95" customHeight="1">
      <c r="A60" s="67">
        <v>56</v>
      </c>
      <c r="B60" s="179" t="str">
        <f t="shared" si="28"/>
        <v/>
      </c>
      <c r="C60" s="69" t="str">
        <f t="shared" si="1"/>
        <v/>
      </c>
      <c r="D60" s="70" t="str">
        <f t="shared" si="24"/>
        <v/>
      </c>
      <c r="E60" s="70" t="str">
        <f t="shared" si="29"/>
        <v/>
      </c>
      <c r="F60" s="70" t="str">
        <f t="shared" si="25"/>
        <v/>
      </c>
      <c r="G60" s="70" t="str">
        <f t="shared" si="30"/>
        <v/>
      </c>
      <c r="H60" s="70" t="str">
        <f t="shared" si="31"/>
        <v/>
      </c>
      <c r="I60" s="102" t="str">
        <f t="shared" si="32"/>
        <v/>
      </c>
      <c r="J60" s="103" t="str">
        <f t="shared" si="33"/>
        <v/>
      </c>
      <c r="K60" s="102" t="str">
        <f t="shared" si="34"/>
        <v/>
      </c>
      <c r="L60" s="103" t="str">
        <f t="shared" si="35"/>
        <v/>
      </c>
      <c r="M60" s="102" t="str">
        <f t="shared" si="36"/>
        <v/>
      </c>
      <c r="N60" s="103" t="str">
        <f t="shared" si="37"/>
        <v/>
      </c>
      <c r="O60" s="130" t="str">
        <f t="shared" si="11"/>
        <v/>
      </c>
      <c r="Q60" s="84">
        <v>56</v>
      </c>
      <c r="R60" s="174" t="str">
        <f t="shared" si="38"/>
        <v/>
      </c>
      <c r="S60" s="176" t="str">
        <f t="shared" si="39"/>
        <v/>
      </c>
      <c r="T60" s="76" t="str">
        <f t="shared" si="26"/>
        <v/>
      </c>
      <c r="U60" s="76" t="str">
        <f t="shared" si="40"/>
        <v/>
      </c>
      <c r="V60" s="76" t="str">
        <f t="shared" si="27"/>
        <v/>
      </c>
      <c r="W60" s="76" t="str">
        <f t="shared" si="41"/>
        <v/>
      </c>
      <c r="X60" s="76" t="str">
        <f t="shared" si="42"/>
        <v/>
      </c>
      <c r="Y60" s="109" t="str">
        <f t="shared" si="43"/>
        <v/>
      </c>
      <c r="Z60" s="110" t="str">
        <f t="shared" si="44"/>
        <v/>
      </c>
      <c r="AA60" s="109" t="str">
        <f t="shared" si="45"/>
        <v/>
      </c>
      <c r="AB60" s="110" t="str">
        <f t="shared" si="46"/>
        <v/>
      </c>
      <c r="AC60" s="109" t="str">
        <f t="shared" si="47"/>
        <v/>
      </c>
      <c r="AD60" s="110" t="str">
        <f t="shared" si="48"/>
        <v/>
      </c>
      <c r="AE60" s="133" t="str">
        <f t="shared" si="23"/>
        <v/>
      </c>
    </row>
    <row r="61" spans="1:31" ht="15.95" customHeight="1">
      <c r="A61" s="67">
        <v>57</v>
      </c>
      <c r="B61" s="179" t="str">
        <f t="shared" si="28"/>
        <v/>
      </c>
      <c r="C61" s="69" t="str">
        <f t="shared" si="1"/>
        <v/>
      </c>
      <c r="D61" s="70" t="str">
        <f t="shared" si="24"/>
        <v/>
      </c>
      <c r="E61" s="70" t="str">
        <f t="shared" si="29"/>
        <v/>
      </c>
      <c r="F61" s="70" t="str">
        <f t="shared" si="25"/>
        <v/>
      </c>
      <c r="G61" s="70" t="str">
        <f t="shared" si="30"/>
        <v/>
      </c>
      <c r="H61" s="70" t="str">
        <f t="shared" si="31"/>
        <v/>
      </c>
      <c r="I61" s="102" t="str">
        <f t="shared" si="32"/>
        <v/>
      </c>
      <c r="J61" s="103" t="str">
        <f t="shared" si="33"/>
        <v/>
      </c>
      <c r="K61" s="102" t="str">
        <f t="shared" si="34"/>
        <v/>
      </c>
      <c r="L61" s="103" t="str">
        <f t="shared" si="35"/>
        <v/>
      </c>
      <c r="M61" s="102" t="str">
        <f t="shared" si="36"/>
        <v/>
      </c>
      <c r="N61" s="103" t="str">
        <f t="shared" si="37"/>
        <v/>
      </c>
      <c r="O61" s="130" t="str">
        <f t="shared" si="11"/>
        <v/>
      </c>
      <c r="Q61" s="84">
        <v>57</v>
      </c>
      <c r="R61" s="174" t="str">
        <f t="shared" si="38"/>
        <v/>
      </c>
      <c r="S61" s="176" t="str">
        <f t="shared" si="39"/>
        <v/>
      </c>
      <c r="T61" s="76" t="str">
        <f t="shared" si="26"/>
        <v/>
      </c>
      <c r="U61" s="76" t="str">
        <f t="shared" si="40"/>
        <v/>
      </c>
      <c r="V61" s="76" t="str">
        <f t="shared" si="27"/>
        <v/>
      </c>
      <c r="W61" s="76" t="str">
        <f t="shared" si="41"/>
        <v/>
      </c>
      <c r="X61" s="76" t="str">
        <f t="shared" si="42"/>
        <v/>
      </c>
      <c r="Y61" s="109" t="str">
        <f t="shared" si="43"/>
        <v/>
      </c>
      <c r="Z61" s="110" t="str">
        <f t="shared" si="44"/>
        <v/>
      </c>
      <c r="AA61" s="109" t="str">
        <f t="shared" si="45"/>
        <v/>
      </c>
      <c r="AB61" s="110" t="str">
        <f t="shared" si="46"/>
        <v/>
      </c>
      <c r="AC61" s="109" t="str">
        <f t="shared" si="47"/>
        <v/>
      </c>
      <c r="AD61" s="110" t="str">
        <f t="shared" si="48"/>
        <v/>
      </c>
      <c r="AE61" s="133" t="str">
        <f t="shared" si="23"/>
        <v/>
      </c>
    </row>
    <row r="62" spans="1:31" ht="15.95" customHeight="1">
      <c r="A62" s="67">
        <v>58</v>
      </c>
      <c r="B62" s="179" t="str">
        <f t="shared" si="28"/>
        <v/>
      </c>
      <c r="C62" s="69" t="str">
        <f t="shared" si="1"/>
        <v/>
      </c>
      <c r="D62" s="70" t="str">
        <f t="shared" si="24"/>
        <v/>
      </c>
      <c r="E62" s="70" t="str">
        <f t="shared" si="29"/>
        <v/>
      </c>
      <c r="F62" s="70" t="str">
        <f t="shared" si="25"/>
        <v/>
      </c>
      <c r="G62" s="70" t="str">
        <f t="shared" si="30"/>
        <v/>
      </c>
      <c r="H62" s="70" t="str">
        <f t="shared" si="31"/>
        <v/>
      </c>
      <c r="I62" s="102" t="str">
        <f t="shared" si="32"/>
        <v/>
      </c>
      <c r="J62" s="103" t="str">
        <f t="shared" si="33"/>
        <v/>
      </c>
      <c r="K62" s="102" t="str">
        <f t="shared" si="34"/>
        <v/>
      </c>
      <c r="L62" s="103" t="str">
        <f t="shared" si="35"/>
        <v/>
      </c>
      <c r="M62" s="102" t="str">
        <f t="shared" si="36"/>
        <v/>
      </c>
      <c r="N62" s="103" t="str">
        <f t="shared" si="37"/>
        <v/>
      </c>
      <c r="O62" s="130" t="str">
        <f t="shared" si="11"/>
        <v/>
      </c>
      <c r="Q62" s="84">
        <v>58</v>
      </c>
      <c r="R62" s="174" t="str">
        <f t="shared" si="38"/>
        <v/>
      </c>
      <c r="S62" s="176" t="str">
        <f t="shared" si="39"/>
        <v/>
      </c>
      <c r="T62" s="76" t="str">
        <f t="shared" si="26"/>
        <v/>
      </c>
      <c r="U62" s="76" t="str">
        <f t="shared" si="40"/>
        <v/>
      </c>
      <c r="V62" s="76" t="str">
        <f t="shared" si="27"/>
        <v/>
      </c>
      <c r="W62" s="76" t="str">
        <f t="shared" si="41"/>
        <v/>
      </c>
      <c r="X62" s="76" t="str">
        <f t="shared" si="42"/>
        <v/>
      </c>
      <c r="Y62" s="109" t="str">
        <f t="shared" si="43"/>
        <v/>
      </c>
      <c r="Z62" s="110" t="str">
        <f t="shared" si="44"/>
        <v/>
      </c>
      <c r="AA62" s="109" t="str">
        <f t="shared" si="45"/>
        <v/>
      </c>
      <c r="AB62" s="110" t="str">
        <f t="shared" si="46"/>
        <v/>
      </c>
      <c r="AC62" s="109" t="str">
        <f t="shared" si="47"/>
        <v/>
      </c>
      <c r="AD62" s="110" t="str">
        <f t="shared" si="48"/>
        <v/>
      </c>
      <c r="AE62" s="133" t="str">
        <f t="shared" si="23"/>
        <v/>
      </c>
    </row>
    <row r="63" spans="1:31" ht="15.95" customHeight="1">
      <c r="A63" s="67">
        <v>59</v>
      </c>
      <c r="B63" s="179" t="str">
        <f t="shared" si="28"/>
        <v/>
      </c>
      <c r="C63" s="69" t="str">
        <f t="shared" si="1"/>
        <v/>
      </c>
      <c r="D63" s="70" t="str">
        <f t="shared" si="24"/>
        <v/>
      </c>
      <c r="E63" s="70" t="str">
        <f t="shared" si="29"/>
        <v/>
      </c>
      <c r="F63" s="70" t="str">
        <f t="shared" si="25"/>
        <v/>
      </c>
      <c r="G63" s="70" t="str">
        <f t="shared" si="30"/>
        <v/>
      </c>
      <c r="H63" s="70" t="str">
        <f t="shared" si="31"/>
        <v/>
      </c>
      <c r="I63" s="102" t="str">
        <f t="shared" si="32"/>
        <v/>
      </c>
      <c r="J63" s="103" t="str">
        <f t="shared" si="33"/>
        <v/>
      </c>
      <c r="K63" s="102" t="str">
        <f t="shared" si="34"/>
        <v/>
      </c>
      <c r="L63" s="103" t="str">
        <f t="shared" si="35"/>
        <v/>
      </c>
      <c r="M63" s="102" t="str">
        <f t="shared" si="36"/>
        <v/>
      </c>
      <c r="N63" s="103" t="str">
        <f t="shared" si="37"/>
        <v/>
      </c>
      <c r="O63" s="130" t="str">
        <f t="shared" si="11"/>
        <v/>
      </c>
      <c r="Q63" s="84">
        <v>59</v>
      </c>
      <c r="R63" s="174" t="str">
        <f t="shared" si="38"/>
        <v/>
      </c>
      <c r="S63" s="176" t="str">
        <f t="shared" si="39"/>
        <v/>
      </c>
      <c r="T63" s="76" t="str">
        <f t="shared" si="26"/>
        <v/>
      </c>
      <c r="U63" s="76" t="str">
        <f t="shared" si="40"/>
        <v/>
      </c>
      <c r="V63" s="76" t="str">
        <f t="shared" si="27"/>
        <v/>
      </c>
      <c r="W63" s="76" t="str">
        <f t="shared" si="41"/>
        <v/>
      </c>
      <c r="X63" s="76" t="str">
        <f t="shared" si="42"/>
        <v/>
      </c>
      <c r="Y63" s="109" t="str">
        <f t="shared" si="43"/>
        <v/>
      </c>
      <c r="Z63" s="110" t="str">
        <f t="shared" si="44"/>
        <v/>
      </c>
      <c r="AA63" s="109" t="str">
        <f t="shared" si="45"/>
        <v/>
      </c>
      <c r="AB63" s="110" t="str">
        <f t="shared" si="46"/>
        <v/>
      </c>
      <c r="AC63" s="109" t="str">
        <f t="shared" si="47"/>
        <v/>
      </c>
      <c r="AD63" s="110" t="str">
        <f t="shared" si="48"/>
        <v/>
      </c>
      <c r="AE63" s="133" t="str">
        <f t="shared" si="23"/>
        <v/>
      </c>
    </row>
    <row r="64" spans="1:31" ht="15.95" customHeight="1">
      <c r="A64" s="67">
        <v>60</v>
      </c>
      <c r="B64" s="179" t="str">
        <f t="shared" si="28"/>
        <v/>
      </c>
      <c r="C64" s="69" t="str">
        <f t="shared" si="1"/>
        <v/>
      </c>
      <c r="D64" s="70" t="str">
        <f t="shared" si="24"/>
        <v/>
      </c>
      <c r="E64" s="70" t="str">
        <f t="shared" si="29"/>
        <v/>
      </c>
      <c r="F64" s="70" t="str">
        <f t="shared" si="25"/>
        <v/>
      </c>
      <c r="G64" s="70" t="str">
        <f t="shared" si="30"/>
        <v/>
      </c>
      <c r="H64" s="70" t="str">
        <f t="shared" si="31"/>
        <v/>
      </c>
      <c r="I64" s="102" t="str">
        <f t="shared" si="32"/>
        <v/>
      </c>
      <c r="J64" s="103" t="str">
        <f t="shared" si="33"/>
        <v/>
      </c>
      <c r="K64" s="102" t="str">
        <f t="shared" si="34"/>
        <v/>
      </c>
      <c r="L64" s="103" t="str">
        <f t="shared" si="35"/>
        <v/>
      </c>
      <c r="M64" s="102" t="str">
        <f t="shared" si="36"/>
        <v/>
      </c>
      <c r="N64" s="103" t="str">
        <f t="shared" si="37"/>
        <v/>
      </c>
      <c r="O64" s="130" t="str">
        <f t="shared" si="11"/>
        <v/>
      </c>
      <c r="Q64" s="84">
        <v>60</v>
      </c>
      <c r="R64" s="174" t="str">
        <f t="shared" si="38"/>
        <v/>
      </c>
      <c r="S64" s="176" t="str">
        <f t="shared" si="39"/>
        <v/>
      </c>
      <c r="T64" s="76" t="str">
        <f t="shared" si="26"/>
        <v/>
      </c>
      <c r="U64" s="76" t="str">
        <f t="shared" si="40"/>
        <v/>
      </c>
      <c r="V64" s="76" t="str">
        <f t="shared" si="27"/>
        <v/>
      </c>
      <c r="W64" s="76" t="str">
        <f t="shared" si="41"/>
        <v/>
      </c>
      <c r="X64" s="76" t="str">
        <f t="shared" si="42"/>
        <v/>
      </c>
      <c r="Y64" s="109" t="str">
        <f t="shared" si="43"/>
        <v/>
      </c>
      <c r="Z64" s="110" t="str">
        <f t="shared" si="44"/>
        <v/>
      </c>
      <c r="AA64" s="109" t="str">
        <f t="shared" si="45"/>
        <v/>
      </c>
      <c r="AB64" s="110" t="str">
        <f t="shared" si="46"/>
        <v/>
      </c>
      <c r="AC64" s="109" t="str">
        <f t="shared" si="47"/>
        <v/>
      </c>
      <c r="AD64" s="110" t="str">
        <f t="shared" si="48"/>
        <v/>
      </c>
      <c r="AE64" s="133" t="str">
        <f t="shared" si="23"/>
        <v/>
      </c>
    </row>
    <row r="65" spans="1:31" ht="15.95" customHeight="1">
      <c r="A65" s="67">
        <v>61</v>
      </c>
      <c r="B65" s="179" t="str">
        <f t="shared" si="28"/>
        <v/>
      </c>
      <c r="C65" s="69" t="str">
        <f t="shared" si="1"/>
        <v/>
      </c>
      <c r="D65" s="70" t="str">
        <f t="shared" si="24"/>
        <v/>
      </c>
      <c r="E65" s="70" t="str">
        <f t="shared" si="29"/>
        <v/>
      </c>
      <c r="F65" s="70" t="str">
        <f t="shared" si="25"/>
        <v/>
      </c>
      <c r="G65" s="70" t="str">
        <f t="shared" si="30"/>
        <v/>
      </c>
      <c r="H65" s="70" t="str">
        <f t="shared" si="31"/>
        <v/>
      </c>
      <c r="I65" s="102" t="str">
        <f t="shared" si="32"/>
        <v/>
      </c>
      <c r="J65" s="103" t="str">
        <f t="shared" si="33"/>
        <v/>
      </c>
      <c r="K65" s="102" t="str">
        <f t="shared" si="34"/>
        <v/>
      </c>
      <c r="L65" s="103" t="str">
        <f t="shared" si="35"/>
        <v/>
      </c>
      <c r="M65" s="102" t="str">
        <f t="shared" si="36"/>
        <v/>
      </c>
      <c r="N65" s="103" t="str">
        <f t="shared" si="37"/>
        <v/>
      </c>
      <c r="O65" s="130" t="str">
        <f t="shared" si="11"/>
        <v/>
      </c>
      <c r="Q65" s="84">
        <v>61</v>
      </c>
      <c r="R65" s="174" t="str">
        <f t="shared" si="38"/>
        <v/>
      </c>
      <c r="S65" s="176" t="str">
        <f t="shared" si="39"/>
        <v/>
      </c>
      <c r="T65" s="76" t="str">
        <f t="shared" si="26"/>
        <v/>
      </c>
      <c r="U65" s="76" t="str">
        <f t="shared" si="40"/>
        <v/>
      </c>
      <c r="V65" s="76" t="str">
        <f t="shared" si="27"/>
        <v/>
      </c>
      <c r="W65" s="76" t="str">
        <f t="shared" si="41"/>
        <v/>
      </c>
      <c r="X65" s="76" t="str">
        <f t="shared" si="42"/>
        <v/>
      </c>
      <c r="Y65" s="109" t="str">
        <f t="shared" si="43"/>
        <v/>
      </c>
      <c r="Z65" s="110" t="str">
        <f t="shared" si="44"/>
        <v/>
      </c>
      <c r="AA65" s="109" t="str">
        <f t="shared" si="45"/>
        <v/>
      </c>
      <c r="AB65" s="110" t="str">
        <f t="shared" si="46"/>
        <v/>
      </c>
      <c r="AC65" s="109" t="str">
        <f t="shared" si="47"/>
        <v/>
      </c>
      <c r="AD65" s="110" t="str">
        <f t="shared" si="48"/>
        <v/>
      </c>
      <c r="AE65" s="133" t="str">
        <f t="shared" si="23"/>
        <v/>
      </c>
    </row>
    <row r="66" spans="1:31" ht="15.95" customHeight="1">
      <c r="A66" s="67">
        <v>62</v>
      </c>
      <c r="B66" s="179" t="str">
        <f t="shared" si="28"/>
        <v/>
      </c>
      <c r="C66" s="69" t="str">
        <f t="shared" si="1"/>
        <v/>
      </c>
      <c r="D66" s="70" t="str">
        <f t="shared" si="24"/>
        <v/>
      </c>
      <c r="E66" s="70" t="str">
        <f t="shared" si="29"/>
        <v/>
      </c>
      <c r="F66" s="70" t="str">
        <f t="shared" si="25"/>
        <v/>
      </c>
      <c r="G66" s="70" t="str">
        <f t="shared" si="30"/>
        <v/>
      </c>
      <c r="H66" s="70" t="str">
        <f t="shared" si="31"/>
        <v/>
      </c>
      <c r="I66" s="102" t="str">
        <f t="shared" si="32"/>
        <v/>
      </c>
      <c r="J66" s="103" t="str">
        <f t="shared" si="33"/>
        <v/>
      </c>
      <c r="K66" s="102" t="str">
        <f t="shared" si="34"/>
        <v/>
      </c>
      <c r="L66" s="103" t="str">
        <f t="shared" si="35"/>
        <v/>
      </c>
      <c r="M66" s="102" t="str">
        <f t="shared" si="36"/>
        <v/>
      </c>
      <c r="N66" s="103" t="str">
        <f t="shared" si="37"/>
        <v/>
      </c>
      <c r="O66" s="130" t="str">
        <f t="shared" si="11"/>
        <v/>
      </c>
      <c r="Q66" s="84">
        <v>62</v>
      </c>
      <c r="R66" s="174" t="str">
        <f t="shared" si="38"/>
        <v/>
      </c>
      <c r="S66" s="176" t="str">
        <f t="shared" si="39"/>
        <v/>
      </c>
      <c r="T66" s="76" t="str">
        <f t="shared" si="26"/>
        <v/>
      </c>
      <c r="U66" s="76" t="str">
        <f t="shared" si="40"/>
        <v/>
      </c>
      <c r="V66" s="76" t="str">
        <f t="shared" si="27"/>
        <v/>
      </c>
      <c r="W66" s="76" t="str">
        <f t="shared" si="41"/>
        <v/>
      </c>
      <c r="X66" s="76" t="str">
        <f t="shared" si="42"/>
        <v/>
      </c>
      <c r="Y66" s="109" t="str">
        <f t="shared" si="43"/>
        <v/>
      </c>
      <c r="Z66" s="110" t="str">
        <f t="shared" si="44"/>
        <v/>
      </c>
      <c r="AA66" s="109" t="str">
        <f t="shared" si="45"/>
        <v/>
      </c>
      <c r="AB66" s="110" t="str">
        <f t="shared" si="46"/>
        <v/>
      </c>
      <c r="AC66" s="109" t="str">
        <f t="shared" si="47"/>
        <v/>
      </c>
      <c r="AD66" s="110" t="str">
        <f t="shared" si="48"/>
        <v/>
      </c>
      <c r="AE66" s="133" t="str">
        <f t="shared" si="23"/>
        <v/>
      </c>
    </row>
    <row r="67" spans="1:31" ht="15.95" customHeight="1">
      <c r="A67" s="67">
        <v>63</v>
      </c>
      <c r="B67" s="179" t="str">
        <f t="shared" si="28"/>
        <v/>
      </c>
      <c r="C67" s="69" t="str">
        <f t="shared" si="1"/>
        <v/>
      </c>
      <c r="D67" s="70" t="str">
        <f t="shared" si="24"/>
        <v/>
      </c>
      <c r="E67" s="70" t="str">
        <f t="shared" si="29"/>
        <v/>
      </c>
      <c r="F67" s="70" t="str">
        <f t="shared" si="25"/>
        <v/>
      </c>
      <c r="G67" s="70" t="str">
        <f t="shared" si="30"/>
        <v/>
      </c>
      <c r="H67" s="70" t="str">
        <f t="shared" si="31"/>
        <v/>
      </c>
      <c r="I67" s="102" t="str">
        <f t="shared" si="32"/>
        <v/>
      </c>
      <c r="J67" s="103" t="str">
        <f t="shared" si="33"/>
        <v/>
      </c>
      <c r="K67" s="102" t="str">
        <f t="shared" si="34"/>
        <v/>
      </c>
      <c r="L67" s="103" t="str">
        <f t="shared" si="35"/>
        <v/>
      </c>
      <c r="M67" s="102" t="str">
        <f t="shared" si="36"/>
        <v/>
      </c>
      <c r="N67" s="103" t="str">
        <f t="shared" si="37"/>
        <v/>
      </c>
      <c r="O67" s="130" t="str">
        <f t="shared" si="11"/>
        <v/>
      </c>
      <c r="Q67" s="84">
        <v>63</v>
      </c>
      <c r="R67" s="174" t="str">
        <f t="shared" si="38"/>
        <v/>
      </c>
      <c r="S67" s="176" t="str">
        <f t="shared" si="39"/>
        <v/>
      </c>
      <c r="T67" s="76" t="str">
        <f t="shared" si="26"/>
        <v/>
      </c>
      <c r="U67" s="76" t="str">
        <f t="shared" si="40"/>
        <v/>
      </c>
      <c r="V67" s="76" t="str">
        <f t="shared" si="27"/>
        <v/>
      </c>
      <c r="W67" s="76" t="str">
        <f t="shared" si="41"/>
        <v/>
      </c>
      <c r="X67" s="76" t="str">
        <f t="shared" si="42"/>
        <v/>
      </c>
      <c r="Y67" s="109" t="str">
        <f t="shared" si="43"/>
        <v/>
      </c>
      <c r="Z67" s="110" t="str">
        <f t="shared" si="44"/>
        <v/>
      </c>
      <c r="AA67" s="109" t="str">
        <f t="shared" si="45"/>
        <v/>
      </c>
      <c r="AB67" s="110" t="str">
        <f t="shared" si="46"/>
        <v/>
      </c>
      <c r="AC67" s="109" t="str">
        <f t="shared" si="47"/>
        <v/>
      </c>
      <c r="AD67" s="110" t="str">
        <f t="shared" si="48"/>
        <v/>
      </c>
      <c r="AE67" s="133" t="str">
        <f t="shared" si="23"/>
        <v/>
      </c>
    </row>
    <row r="68" spans="1:31" ht="15.95" customHeight="1">
      <c r="A68" s="67">
        <v>64</v>
      </c>
      <c r="B68" s="179" t="str">
        <f t="shared" si="28"/>
        <v/>
      </c>
      <c r="C68" s="69" t="str">
        <f t="shared" si="1"/>
        <v/>
      </c>
      <c r="D68" s="70" t="str">
        <f t="shared" si="24"/>
        <v/>
      </c>
      <c r="E68" s="70" t="str">
        <f t="shared" si="29"/>
        <v/>
      </c>
      <c r="F68" s="70" t="str">
        <f t="shared" si="25"/>
        <v/>
      </c>
      <c r="G68" s="70" t="str">
        <f t="shared" si="30"/>
        <v/>
      </c>
      <c r="H68" s="70" t="str">
        <f t="shared" si="31"/>
        <v/>
      </c>
      <c r="I68" s="102" t="str">
        <f t="shared" si="32"/>
        <v/>
      </c>
      <c r="J68" s="103" t="str">
        <f t="shared" si="33"/>
        <v/>
      </c>
      <c r="K68" s="102" t="str">
        <f t="shared" si="34"/>
        <v/>
      </c>
      <c r="L68" s="103" t="str">
        <f t="shared" si="35"/>
        <v/>
      </c>
      <c r="M68" s="102" t="str">
        <f t="shared" si="36"/>
        <v/>
      </c>
      <c r="N68" s="103" t="str">
        <f t="shared" si="37"/>
        <v/>
      </c>
      <c r="O68" s="130" t="str">
        <f t="shared" si="11"/>
        <v/>
      </c>
      <c r="Q68" s="84">
        <v>64</v>
      </c>
      <c r="R68" s="174" t="str">
        <f t="shared" si="38"/>
        <v/>
      </c>
      <c r="S68" s="176" t="str">
        <f t="shared" si="39"/>
        <v/>
      </c>
      <c r="T68" s="76" t="str">
        <f t="shared" si="26"/>
        <v/>
      </c>
      <c r="U68" s="76" t="str">
        <f t="shared" si="40"/>
        <v/>
      </c>
      <c r="V68" s="76" t="str">
        <f t="shared" si="27"/>
        <v/>
      </c>
      <c r="W68" s="76" t="str">
        <f t="shared" si="41"/>
        <v/>
      </c>
      <c r="X68" s="76" t="str">
        <f t="shared" si="42"/>
        <v/>
      </c>
      <c r="Y68" s="109" t="str">
        <f t="shared" si="43"/>
        <v/>
      </c>
      <c r="Z68" s="110" t="str">
        <f t="shared" si="44"/>
        <v/>
      </c>
      <c r="AA68" s="109" t="str">
        <f t="shared" si="45"/>
        <v/>
      </c>
      <c r="AB68" s="110" t="str">
        <f t="shared" si="46"/>
        <v/>
      </c>
      <c r="AC68" s="109" t="str">
        <f t="shared" si="47"/>
        <v/>
      </c>
      <c r="AD68" s="110" t="str">
        <f t="shared" si="48"/>
        <v/>
      </c>
      <c r="AE68" s="133" t="str">
        <f t="shared" si="23"/>
        <v/>
      </c>
    </row>
    <row r="69" spans="1:31" ht="15.95" customHeight="1">
      <c r="A69" s="67">
        <v>65</v>
      </c>
      <c r="B69" s="179" t="str">
        <f t="shared" ref="B69:B84" si="49">IF(VLOOKUP(A69,記①男,2,FALSE)="","",VLOOKUP(A69,記①男,2,FALSE))</f>
        <v/>
      </c>
      <c r="C69" s="69" t="str">
        <f t="shared" ref="C69:C84" si="50">IF(B69="","",VLOOKUP(B69,名簿,2,FALSE))</f>
        <v/>
      </c>
      <c r="D69" s="70" t="str">
        <f t="shared" si="24"/>
        <v/>
      </c>
      <c r="E69" s="70" t="str">
        <f t="shared" ref="E69:E84" si="51">IF(B69="","",IF(VLOOKUP(B69,名簿,3,FALSE)="","",VLOOKUP(B69,名簿,3,FALSE)))</f>
        <v/>
      </c>
      <c r="F69" s="70" t="str">
        <f t="shared" si="25"/>
        <v/>
      </c>
      <c r="G69" s="70" t="str">
        <f t="shared" ref="G69:G84" si="52">IF(B69="","",IF(VLOOKUP(B69,名簿,4,FALSE)="","",VLOOKUP(B69,名簿,4,FALSE)))</f>
        <v/>
      </c>
      <c r="H69" s="70" t="str">
        <f t="shared" ref="H69:H84" si="53">IF(B69="","",IF(VLOOKUP(B69,名簿,5,FALSE)="","",VLOOKUP(B69,名簿,5,FALSE)))</f>
        <v/>
      </c>
      <c r="I69" s="102" t="str">
        <f t="shared" ref="I69:I84" si="54">IF(B69="","",IF(VLOOKUP(A69,記①男,5,FALSE)="","",VLOOKUP(A69,記①男,5,FALSE)))</f>
        <v/>
      </c>
      <c r="J69" s="103" t="str">
        <f t="shared" ref="J69:J84" si="55">IF(B69="","",IF(VLOOKUP(A69,記①男,6,FALSE)="","",VLOOKUP(A69,記①男,6,FALSE)))</f>
        <v/>
      </c>
      <c r="K69" s="102" t="str">
        <f t="shared" ref="K69:K84" si="56">IF(B69="","",IF(VLOOKUP(A69,記①男,7,FALSE)="","",VLOOKUP(A69,記①男,7,FALSE)))</f>
        <v/>
      </c>
      <c r="L69" s="103" t="str">
        <f t="shared" ref="L69:L84" si="57">IF(B69="","",IF(VLOOKUP(A69,記①男,8,FALSE)="","",VLOOKUP(A69,記①男,8,FALSE)))</f>
        <v/>
      </c>
      <c r="M69" s="102" t="str">
        <f t="shared" ref="M69:M84" si="58">IF(B69="","",IF(VLOOKUP(A69,記①男,9,FALSE)="","",VLOOKUP(A69,記①男,9,FALSE)))</f>
        <v/>
      </c>
      <c r="N69" s="103" t="str">
        <f t="shared" ref="N69:N84" si="59">IF(B69="","",IF(VLOOKUP(A69,記①男,10,FALSE)="","",VLOOKUP(A69,記①男,10,FALSE)))</f>
        <v/>
      </c>
      <c r="O69" s="130" t="str">
        <f t="shared" ref="O69:O84" si="60">IF(B69="","",IF(VLOOKUP(B69,名簿,8,FALSE)="","",VLOOKUP(B69,名簿,8,FALSE)))</f>
        <v/>
      </c>
      <c r="Q69" s="84">
        <v>65</v>
      </c>
      <c r="R69" s="174" t="str">
        <f t="shared" ref="R69:R84" si="61">IF(VLOOKUP(Q69,記①女,2,FALSE)="","",VLOOKUP(Q69,記①女,2,FALSE))</f>
        <v/>
      </c>
      <c r="S69" s="176" t="str">
        <f t="shared" ref="S69:S84" si="62">IF(R69="","",VLOOKUP(R69,名簿,2,FALSE))</f>
        <v/>
      </c>
      <c r="T69" s="76" t="str">
        <f t="shared" si="26"/>
        <v/>
      </c>
      <c r="U69" s="76" t="str">
        <f t="shared" ref="U69:U84" si="63">IF(R69="","",IF(VLOOKUP(R69,名簿,3,FALSE)="","",VLOOKUP(R69,名簿,3,FALSE)))</f>
        <v/>
      </c>
      <c r="V69" s="76" t="str">
        <f t="shared" si="27"/>
        <v/>
      </c>
      <c r="W69" s="76" t="str">
        <f t="shared" ref="W69:W84" si="64">IF(R69="","",IF(VLOOKUP(R69,名簿,4,FALSE)="","",VLOOKUP(R69,名簿,4,FALSE)))</f>
        <v/>
      </c>
      <c r="X69" s="76" t="str">
        <f t="shared" ref="X69:X84" si="65">IF(R69="","",IF(VLOOKUP(R69,名簿,5,FALSE)="","",VLOOKUP(R69,名簿,5,FALSE)))</f>
        <v/>
      </c>
      <c r="Y69" s="109" t="str">
        <f t="shared" ref="Y69:Y84" si="66">IF(R69="","",IF(VLOOKUP(Q69,記①女,5,FALSE)="","",VLOOKUP(Q69,記①女,5,FALSE)))</f>
        <v/>
      </c>
      <c r="Z69" s="110" t="str">
        <f t="shared" ref="Z69:Z84" si="67">IF(R69="","",IF(VLOOKUP(Q69,記①女,6,FALSE)="","",VLOOKUP(Q69,記①女,6,FALSE)))</f>
        <v/>
      </c>
      <c r="AA69" s="109" t="str">
        <f t="shared" ref="AA69:AA84" si="68">IF(R69="","",IF(VLOOKUP(Q69,記①女,7,FALSE)="","",VLOOKUP(Q69,記①女,7,FALSE)))</f>
        <v/>
      </c>
      <c r="AB69" s="110" t="str">
        <f t="shared" ref="AB69:AB84" si="69">IF(R69="","",IF(VLOOKUP(Q69,記①女,8,FALSE)="","",VLOOKUP(Q69,記①女,8,FALSE)))</f>
        <v/>
      </c>
      <c r="AC69" s="109" t="str">
        <f t="shared" ref="AC69:AC84" si="70">IF(R69="","",IF(VLOOKUP(Q69,記①女,9,FALSE)="","",VLOOKUP(Q69,記①女,9,FALSE)))</f>
        <v/>
      </c>
      <c r="AD69" s="110" t="str">
        <f t="shared" ref="AD69:AD84" si="71">IF(R69="","",IF(VLOOKUP(Q69,記①女,10,FALSE)="","",VLOOKUP(Q69,記①女,10,FALSE)))</f>
        <v/>
      </c>
      <c r="AE69" s="133" t="str">
        <f t="shared" ref="AE69:AE84" si="72">IF(R69="","",IF(VLOOKUP(R69,名簿,8,FALSE)="","",VLOOKUP(R69,名簿,8,FALSE)))</f>
        <v/>
      </c>
    </row>
    <row r="70" spans="1:31" ht="15.95" customHeight="1">
      <c r="A70" s="67">
        <v>66</v>
      </c>
      <c r="B70" s="179" t="str">
        <f t="shared" si="49"/>
        <v/>
      </c>
      <c r="C70" s="69" t="str">
        <f t="shared" si="50"/>
        <v/>
      </c>
      <c r="D70" s="70" t="str">
        <f t="shared" ref="D70:D84" si="73">IF(B70="","",$U$1)</f>
        <v/>
      </c>
      <c r="E70" s="70" t="str">
        <f t="shared" si="51"/>
        <v/>
      </c>
      <c r="F70" s="70" t="str">
        <f t="shared" ref="F70:F84" si="74">IF(B70="","",$AB$1)</f>
        <v/>
      </c>
      <c r="G70" s="70" t="str">
        <f t="shared" si="52"/>
        <v/>
      </c>
      <c r="H70" s="70" t="str">
        <f t="shared" si="53"/>
        <v/>
      </c>
      <c r="I70" s="102" t="str">
        <f t="shared" si="54"/>
        <v/>
      </c>
      <c r="J70" s="103" t="str">
        <f t="shared" si="55"/>
        <v/>
      </c>
      <c r="K70" s="102" t="str">
        <f t="shared" si="56"/>
        <v/>
      </c>
      <c r="L70" s="103" t="str">
        <f t="shared" si="57"/>
        <v/>
      </c>
      <c r="M70" s="102" t="str">
        <f t="shared" si="58"/>
        <v/>
      </c>
      <c r="N70" s="103" t="str">
        <f t="shared" si="59"/>
        <v/>
      </c>
      <c r="O70" s="130" t="str">
        <f t="shared" si="60"/>
        <v/>
      </c>
      <c r="Q70" s="84">
        <v>66</v>
      </c>
      <c r="R70" s="174" t="str">
        <f t="shared" si="61"/>
        <v/>
      </c>
      <c r="S70" s="176" t="str">
        <f t="shared" si="62"/>
        <v/>
      </c>
      <c r="T70" s="76" t="str">
        <f t="shared" ref="T70:T84" si="75">IF(R70="","",$U$1)</f>
        <v/>
      </c>
      <c r="U70" s="76" t="str">
        <f t="shared" si="63"/>
        <v/>
      </c>
      <c r="V70" s="76" t="str">
        <f t="shared" ref="V70:V84" si="76">IF(R70="","",$AB$1)</f>
        <v/>
      </c>
      <c r="W70" s="76" t="str">
        <f t="shared" si="64"/>
        <v/>
      </c>
      <c r="X70" s="76" t="str">
        <f t="shared" si="65"/>
        <v/>
      </c>
      <c r="Y70" s="109" t="str">
        <f t="shared" si="66"/>
        <v/>
      </c>
      <c r="Z70" s="110" t="str">
        <f t="shared" si="67"/>
        <v/>
      </c>
      <c r="AA70" s="109" t="str">
        <f t="shared" si="68"/>
        <v/>
      </c>
      <c r="AB70" s="110" t="str">
        <f t="shared" si="69"/>
        <v/>
      </c>
      <c r="AC70" s="109" t="str">
        <f t="shared" si="70"/>
        <v/>
      </c>
      <c r="AD70" s="110" t="str">
        <f t="shared" si="71"/>
        <v/>
      </c>
      <c r="AE70" s="133" t="str">
        <f t="shared" si="72"/>
        <v/>
      </c>
    </row>
    <row r="71" spans="1:31" ht="15.95" customHeight="1">
      <c r="A71" s="67">
        <v>67</v>
      </c>
      <c r="B71" s="179" t="str">
        <f t="shared" si="49"/>
        <v/>
      </c>
      <c r="C71" s="69" t="str">
        <f t="shared" si="50"/>
        <v/>
      </c>
      <c r="D71" s="70" t="str">
        <f t="shared" si="73"/>
        <v/>
      </c>
      <c r="E71" s="70" t="str">
        <f t="shared" si="51"/>
        <v/>
      </c>
      <c r="F71" s="70" t="str">
        <f t="shared" si="74"/>
        <v/>
      </c>
      <c r="G71" s="70" t="str">
        <f t="shared" si="52"/>
        <v/>
      </c>
      <c r="H71" s="70" t="str">
        <f t="shared" si="53"/>
        <v/>
      </c>
      <c r="I71" s="102" t="str">
        <f t="shared" si="54"/>
        <v/>
      </c>
      <c r="J71" s="103" t="str">
        <f t="shared" si="55"/>
        <v/>
      </c>
      <c r="K71" s="102" t="str">
        <f t="shared" si="56"/>
        <v/>
      </c>
      <c r="L71" s="103" t="str">
        <f t="shared" si="57"/>
        <v/>
      </c>
      <c r="M71" s="102" t="str">
        <f t="shared" si="58"/>
        <v/>
      </c>
      <c r="N71" s="103" t="str">
        <f t="shared" si="59"/>
        <v/>
      </c>
      <c r="O71" s="130" t="str">
        <f t="shared" si="60"/>
        <v/>
      </c>
      <c r="Q71" s="84">
        <v>67</v>
      </c>
      <c r="R71" s="174" t="str">
        <f t="shared" si="61"/>
        <v/>
      </c>
      <c r="S71" s="176" t="str">
        <f t="shared" si="62"/>
        <v/>
      </c>
      <c r="T71" s="76" t="str">
        <f t="shared" si="75"/>
        <v/>
      </c>
      <c r="U71" s="76" t="str">
        <f t="shared" si="63"/>
        <v/>
      </c>
      <c r="V71" s="76" t="str">
        <f t="shared" si="76"/>
        <v/>
      </c>
      <c r="W71" s="76" t="str">
        <f t="shared" si="64"/>
        <v/>
      </c>
      <c r="X71" s="76" t="str">
        <f t="shared" si="65"/>
        <v/>
      </c>
      <c r="Y71" s="109" t="str">
        <f t="shared" si="66"/>
        <v/>
      </c>
      <c r="Z71" s="110" t="str">
        <f t="shared" si="67"/>
        <v/>
      </c>
      <c r="AA71" s="109" t="str">
        <f t="shared" si="68"/>
        <v/>
      </c>
      <c r="AB71" s="110" t="str">
        <f t="shared" si="69"/>
        <v/>
      </c>
      <c r="AC71" s="109" t="str">
        <f t="shared" si="70"/>
        <v/>
      </c>
      <c r="AD71" s="110" t="str">
        <f t="shared" si="71"/>
        <v/>
      </c>
      <c r="AE71" s="133" t="str">
        <f t="shared" si="72"/>
        <v/>
      </c>
    </row>
    <row r="72" spans="1:31" ht="15.95" customHeight="1">
      <c r="A72" s="67">
        <v>68</v>
      </c>
      <c r="B72" s="179" t="str">
        <f t="shared" si="49"/>
        <v/>
      </c>
      <c r="C72" s="69" t="str">
        <f t="shared" si="50"/>
        <v/>
      </c>
      <c r="D72" s="70" t="str">
        <f t="shared" si="73"/>
        <v/>
      </c>
      <c r="E72" s="70" t="str">
        <f t="shared" si="51"/>
        <v/>
      </c>
      <c r="F72" s="70" t="str">
        <f t="shared" si="74"/>
        <v/>
      </c>
      <c r="G72" s="70" t="str">
        <f t="shared" si="52"/>
        <v/>
      </c>
      <c r="H72" s="70" t="str">
        <f t="shared" si="53"/>
        <v/>
      </c>
      <c r="I72" s="102" t="str">
        <f t="shared" si="54"/>
        <v/>
      </c>
      <c r="J72" s="103" t="str">
        <f t="shared" si="55"/>
        <v/>
      </c>
      <c r="K72" s="102" t="str">
        <f t="shared" si="56"/>
        <v/>
      </c>
      <c r="L72" s="103" t="str">
        <f t="shared" si="57"/>
        <v/>
      </c>
      <c r="M72" s="102" t="str">
        <f t="shared" si="58"/>
        <v/>
      </c>
      <c r="N72" s="103" t="str">
        <f t="shared" si="59"/>
        <v/>
      </c>
      <c r="O72" s="130" t="str">
        <f t="shared" si="60"/>
        <v/>
      </c>
      <c r="Q72" s="84">
        <v>68</v>
      </c>
      <c r="R72" s="174" t="str">
        <f t="shared" si="61"/>
        <v/>
      </c>
      <c r="S72" s="176" t="str">
        <f t="shared" si="62"/>
        <v/>
      </c>
      <c r="T72" s="76" t="str">
        <f t="shared" si="75"/>
        <v/>
      </c>
      <c r="U72" s="76" t="str">
        <f t="shared" si="63"/>
        <v/>
      </c>
      <c r="V72" s="76" t="str">
        <f t="shared" si="76"/>
        <v/>
      </c>
      <c r="W72" s="76" t="str">
        <f t="shared" si="64"/>
        <v/>
      </c>
      <c r="X72" s="76" t="str">
        <f t="shared" si="65"/>
        <v/>
      </c>
      <c r="Y72" s="109" t="str">
        <f t="shared" si="66"/>
        <v/>
      </c>
      <c r="Z72" s="110" t="str">
        <f t="shared" si="67"/>
        <v/>
      </c>
      <c r="AA72" s="109" t="str">
        <f t="shared" si="68"/>
        <v/>
      </c>
      <c r="AB72" s="110" t="str">
        <f t="shared" si="69"/>
        <v/>
      </c>
      <c r="AC72" s="109" t="str">
        <f t="shared" si="70"/>
        <v/>
      </c>
      <c r="AD72" s="110" t="str">
        <f t="shared" si="71"/>
        <v/>
      </c>
      <c r="AE72" s="133" t="str">
        <f t="shared" si="72"/>
        <v/>
      </c>
    </row>
    <row r="73" spans="1:31" ht="15.95" customHeight="1">
      <c r="A73" s="67">
        <v>69</v>
      </c>
      <c r="B73" s="179" t="str">
        <f t="shared" si="49"/>
        <v/>
      </c>
      <c r="C73" s="69" t="str">
        <f t="shared" si="50"/>
        <v/>
      </c>
      <c r="D73" s="70" t="str">
        <f t="shared" si="73"/>
        <v/>
      </c>
      <c r="E73" s="70" t="str">
        <f t="shared" si="51"/>
        <v/>
      </c>
      <c r="F73" s="70" t="str">
        <f t="shared" si="74"/>
        <v/>
      </c>
      <c r="G73" s="70" t="str">
        <f t="shared" si="52"/>
        <v/>
      </c>
      <c r="H73" s="70" t="str">
        <f t="shared" si="53"/>
        <v/>
      </c>
      <c r="I73" s="102" t="str">
        <f t="shared" si="54"/>
        <v/>
      </c>
      <c r="J73" s="103" t="str">
        <f t="shared" si="55"/>
        <v/>
      </c>
      <c r="K73" s="102" t="str">
        <f t="shared" si="56"/>
        <v/>
      </c>
      <c r="L73" s="103" t="str">
        <f t="shared" si="57"/>
        <v/>
      </c>
      <c r="M73" s="102" t="str">
        <f t="shared" si="58"/>
        <v/>
      </c>
      <c r="N73" s="103" t="str">
        <f t="shared" si="59"/>
        <v/>
      </c>
      <c r="O73" s="130" t="str">
        <f t="shared" si="60"/>
        <v/>
      </c>
      <c r="Q73" s="84">
        <v>69</v>
      </c>
      <c r="R73" s="174" t="str">
        <f t="shared" si="61"/>
        <v/>
      </c>
      <c r="S73" s="176" t="str">
        <f t="shared" si="62"/>
        <v/>
      </c>
      <c r="T73" s="76" t="str">
        <f t="shared" si="75"/>
        <v/>
      </c>
      <c r="U73" s="76" t="str">
        <f t="shared" si="63"/>
        <v/>
      </c>
      <c r="V73" s="76" t="str">
        <f t="shared" si="76"/>
        <v/>
      </c>
      <c r="W73" s="76" t="str">
        <f t="shared" si="64"/>
        <v/>
      </c>
      <c r="X73" s="76" t="str">
        <f t="shared" si="65"/>
        <v/>
      </c>
      <c r="Y73" s="109" t="str">
        <f t="shared" si="66"/>
        <v/>
      </c>
      <c r="Z73" s="110" t="str">
        <f t="shared" si="67"/>
        <v/>
      </c>
      <c r="AA73" s="109" t="str">
        <f t="shared" si="68"/>
        <v/>
      </c>
      <c r="AB73" s="110" t="str">
        <f t="shared" si="69"/>
        <v/>
      </c>
      <c r="AC73" s="109" t="str">
        <f t="shared" si="70"/>
        <v/>
      </c>
      <c r="AD73" s="110" t="str">
        <f t="shared" si="71"/>
        <v/>
      </c>
      <c r="AE73" s="133" t="str">
        <f t="shared" si="72"/>
        <v/>
      </c>
    </row>
    <row r="74" spans="1:31" ht="15.95" customHeight="1">
      <c r="A74" s="67">
        <v>70</v>
      </c>
      <c r="B74" s="179" t="str">
        <f t="shared" si="49"/>
        <v/>
      </c>
      <c r="C74" s="69" t="str">
        <f t="shared" si="50"/>
        <v/>
      </c>
      <c r="D74" s="70" t="str">
        <f t="shared" si="73"/>
        <v/>
      </c>
      <c r="E74" s="70" t="str">
        <f t="shared" si="51"/>
        <v/>
      </c>
      <c r="F74" s="70" t="str">
        <f t="shared" si="74"/>
        <v/>
      </c>
      <c r="G74" s="70" t="str">
        <f t="shared" si="52"/>
        <v/>
      </c>
      <c r="H74" s="70" t="str">
        <f t="shared" si="53"/>
        <v/>
      </c>
      <c r="I74" s="102" t="str">
        <f t="shared" si="54"/>
        <v/>
      </c>
      <c r="J74" s="103" t="str">
        <f t="shared" si="55"/>
        <v/>
      </c>
      <c r="K74" s="102" t="str">
        <f t="shared" si="56"/>
        <v/>
      </c>
      <c r="L74" s="103" t="str">
        <f t="shared" si="57"/>
        <v/>
      </c>
      <c r="M74" s="102" t="str">
        <f t="shared" si="58"/>
        <v/>
      </c>
      <c r="N74" s="103" t="str">
        <f t="shared" si="59"/>
        <v/>
      </c>
      <c r="O74" s="130" t="str">
        <f t="shared" si="60"/>
        <v/>
      </c>
      <c r="Q74" s="84">
        <v>70</v>
      </c>
      <c r="R74" s="174" t="str">
        <f t="shared" si="61"/>
        <v/>
      </c>
      <c r="S74" s="176" t="str">
        <f t="shared" si="62"/>
        <v/>
      </c>
      <c r="T74" s="76" t="str">
        <f t="shared" si="75"/>
        <v/>
      </c>
      <c r="U74" s="76" t="str">
        <f t="shared" si="63"/>
        <v/>
      </c>
      <c r="V74" s="76" t="str">
        <f t="shared" si="76"/>
        <v/>
      </c>
      <c r="W74" s="76" t="str">
        <f t="shared" si="64"/>
        <v/>
      </c>
      <c r="X74" s="76" t="str">
        <f t="shared" si="65"/>
        <v/>
      </c>
      <c r="Y74" s="109" t="str">
        <f t="shared" si="66"/>
        <v/>
      </c>
      <c r="Z74" s="110" t="str">
        <f t="shared" si="67"/>
        <v/>
      </c>
      <c r="AA74" s="109" t="str">
        <f t="shared" si="68"/>
        <v/>
      </c>
      <c r="AB74" s="110" t="str">
        <f t="shared" si="69"/>
        <v/>
      </c>
      <c r="AC74" s="109" t="str">
        <f t="shared" si="70"/>
        <v/>
      </c>
      <c r="AD74" s="110" t="str">
        <f t="shared" si="71"/>
        <v/>
      </c>
      <c r="AE74" s="133" t="str">
        <f t="shared" si="72"/>
        <v/>
      </c>
    </row>
    <row r="75" spans="1:31" ht="15.95" customHeight="1">
      <c r="A75" s="67">
        <v>71</v>
      </c>
      <c r="B75" s="179" t="str">
        <f t="shared" si="49"/>
        <v/>
      </c>
      <c r="C75" s="69" t="str">
        <f t="shared" si="50"/>
        <v/>
      </c>
      <c r="D75" s="70" t="str">
        <f t="shared" si="73"/>
        <v/>
      </c>
      <c r="E75" s="70" t="str">
        <f t="shared" si="51"/>
        <v/>
      </c>
      <c r="F75" s="70" t="str">
        <f t="shared" si="74"/>
        <v/>
      </c>
      <c r="G75" s="70" t="str">
        <f t="shared" si="52"/>
        <v/>
      </c>
      <c r="H75" s="70" t="str">
        <f t="shared" si="53"/>
        <v/>
      </c>
      <c r="I75" s="102" t="str">
        <f t="shared" si="54"/>
        <v/>
      </c>
      <c r="J75" s="103" t="str">
        <f t="shared" si="55"/>
        <v/>
      </c>
      <c r="K75" s="102" t="str">
        <f t="shared" si="56"/>
        <v/>
      </c>
      <c r="L75" s="103" t="str">
        <f t="shared" si="57"/>
        <v/>
      </c>
      <c r="M75" s="102" t="str">
        <f t="shared" si="58"/>
        <v/>
      </c>
      <c r="N75" s="103" t="str">
        <f t="shared" si="59"/>
        <v/>
      </c>
      <c r="O75" s="130" t="str">
        <f t="shared" si="60"/>
        <v/>
      </c>
      <c r="Q75" s="84">
        <v>71</v>
      </c>
      <c r="R75" s="174" t="str">
        <f t="shared" si="61"/>
        <v/>
      </c>
      <c r="S75" s="176" t="str">
        <f t="shared" si="62"/>
        <v/>
      </c>
      <c r="T75" s="76" t="str">
        <f t="shared" si="75"/>
        <v/>
      </c>
      <c r="U75" s="76" t="str">
        <f t="shared" si="63"/>
        <v/>
      </c>
      <c r="V75" s="76" t="str">
        <f t="shared" si="76"/>
        <v/>
      </c>
      <c r="W75" s="76" t="str">
        <f t="shared" si="64"/>
        <v/>
      </c>
      <c r="X75" s="76" t="str">
        <f t="shared" si="65"/>
        <v/>
      </c>
      <c r="Y75" s="109" t="str">
        <f t="shared" si="66"/>
        <v/>
      </c>
      <c r="Z75" s="110" t="str">
        <f t="shared" si="67"/>
        <v/>
      </c>
      <c r="AA75" s="109" t="str">
        <f t="shared" si="68"/>
        <v/>
      </c>
      <c r="AB75" s="110" t="str">
        <f t="shared" si="69"/>
        <v/>
      </c>
      <c r="AC75" s="109" t="str">
        <f t="shared" si="70"/>
        <v/>
      </c>
      <c r="AD75" s="110" t="str">
        <f t="shared" si="71"/>
        <v/>
      </c>
      <c r="AE75" s="133" t="str">
        <f t="shared" si="72"/>
        <v/>
      </c>
    </row>
    <row r="76" spans="1:31" ht="15.95" customHeight="1">
      <c r="A76" s="67">
        <v>72</v>
      </c>
      <c r="B76" s="179" t="str">
        <f t="shared" si="49"/>
        <v/>
      </c>
      <c r="C76" s="69" t="str">
        <f t="shared" si="50"/>
        <v/>
      </c>
      <c r="D76" s="70" t="str">
        <f t="shared" si="73"/>
        <v/>
      </c>
      <c r="E76" s="70" t="str">
        <f t="shared" si="51"/>
        <v/>
      </c>
      <c r="F76" s="70" t="str">
        <f t="shared" si="74"/>
        <v/>
      </c>
      <c r="G76" s="70" t="str">
        <f t="shared" si="52"/>
        <v/>
      </c>
      <c r="H76" s="70" t="str">
        <f t="shared" si="53"/>
        <v/>
      </c>
      <c r="I76" s="102" t="str">
        <f t="shared" si="54"/>
        <v/>
      </c>
      <c r="J76" s="103" t="str">
        <f t="shared" si="55"/>
        <v/>
      </c>
      <c r="K76" s="102" t="str">
        <f t="shared" si="56"/>
        <v/>
      </c>
      <c r="L76" s="103" t="str">
        <f t="shared" si="57"/>
        <v/>
      </c>
      <c r="M76" s="102" t="str">
        <f t="shared" si="58"/>
        <v/>
      </c>
      <c r="N76" s="103" t="str">
        <f t="shared" si="59"/>
        <v/>
      </c>
      <c r="O76" s="130" t="str">
        <f t="shared" si="60"/>
        <v/>
      </c>
      <c r="Q76" s="84">
        <v>72</v>
      </c>
      <c r="R76" s="174" t="str">
        <f t="shared" si="61"/>
        <v/>
      </c>
      <c r="S76" s="176" t="str">
        <f t="shared" si="62"/>
        <v/>
      </c>
      <c r="T76" s="76" t="str">
        <f t="shared" si="75"/>
        <v/>
      </c>
      <c r="U76" s="76" t="str">
        <f t="shared" si="63"/>
        <v/>
      </c>
      <c r="V76" s="76" t="str">
        <f t="shared" si="76"/>
        <v/>
      </c>
      <c r="W76" s="76" t="str">
        <f t="shared" si="64"/>
        <v/>
      </c>
      <c r="X76" s="76" t="str">
        <f t="shared" si="65"/>
        <v/>
      </c>
      <c r="Y76" s="109" t="str">
        <f t="shared" si="66"/>
        <v/>
      </c>
      <c r="Z76" s="110" t="str">
        <f t="shared" si="67"/>
        <v/>
      </c>
      <c r="AA76" s="109" t="str">
        <f t="shared" si="68"/>
        <v/>
      </c>
      <c r="AB76" s="110" t="str">
        <f t="shared" si="69"/>
        <v/>
      </c>
      <c r="AC76" s="109" t="str">
        <f t="shared" si="70"/>
        <v/>
      </c>
      <c r="AD76" s="110" t="str">
        <f t="shared" si="71"/>
        <v/>
      </c>
      <c r="AE76" s="133" t="str">
        <f t="shared" si="72"/>
        <v/>
      </c>
    </row>
    <row r="77" spans="1:31" ht="15.95" customHeight="1">
      <c r="A77" s="67">
        <v>73</v>
      </c>
      <c r="B77" s="179" t="str">
        <f t="shared" si="49"/>
        <v/>
      </c>
      <c r="C77" s="69" t="str">
        <f t="shared" si="50"/>
        <v/>
      </c>
      <c r="D77" s="70" t="str">
        <f t="shared" si="73"/>
        <v/>
      </c>
      <c r="E77" s="70" t="str">
        <f t="shared" si="51"/>
        <v/>
      </c>
      <c r="F77" s="70" t="str">
        <f t="shared" si="74"/>
        <v/>
      </c>
      <c r="G77" s="70" t="str">
        <f t="shared" si="52"/>
        <v/>
      </c>
      <c r="H77" s="70" t="str">
        <f t="shared" si="53"/>
        <v/>
      </c>
      <c r="I77" s="102" t="str">
        <f t="shared" si="54"/>
        <v/>
      </c>
      <c r="J77" s="103" t="str">
        <f t="shared" si="55"/>
        <v/>
      </c>
      <c r="K77" s="102" t="str">
        <f t="shared" si="56"/>
        <v/>
      </c>
      <c r="L77" s="103" t="str">
        <f t="shared" si="57"/>
        <v/>
      </c>
      <c r="M77" s="102" t="str">
        <f t="shared" si="58"/>
        <v/>
      </c>
      <c r="N77" s="103" t="str">
        <f t="shared" si="59"/>
        <v/>
      </c>
      <c r="O77" s="130" t="str">
        <f t="shared" si="60"/>
        <v/>
      </c>
      <c r="Q77" s="84">
        <v>73</v>
      </c>
      <c r="R77" s="174" t="str">
        <f t="shared" si="61"/>
        <v/>
      </c>
      <c r="S77" s="176" t="str">
        <f t="shared" si="62"/>
        <v/>
      </c>
      <c r="T77" s="76" t="str">
        <f t="shared" si="75"/>
        <v/>
      </c>
      <c r="U77" s="76" t="str">
        <f t="shared" si="63"/>
        <v/>
      </c>
      <c r="V77" s="76" t="str">
        <f t="shared" si="76"/>
        <v/>
      </c>
      <c r="W77" s="76" t="str">
        <f t="shared" si="64"/>
        <v/>
      </c>
      <c r="X77" s="76" t="str">
        <f t="shared" si="65"/>
        <v/>
      </c>
      <c r="Y77" s="109" t="str">
        <f t="shared" si="66"/>
        <v/>
      </c>
      <c r="Z77" s="110" t="str">
        <f t="shared" si="67"/>
        <v/>
      </c>
      <c r="AA77" s="109" t="str">
        <f t="shared" si="68"/>
        <v/>
      </c>
      <c r="AB77" s="110" t="str">
        <f t="shared" si="69"/>
        <v/>
      </c>
      <c r="AC77" s="109" t="str">
        <f t="shared" si="70"/>
        <v/>
      </c>
      <c r="AD77" s="110" t="str">
        <f t="shared" si="71"/>
        <v/>
      </c>
      <c r="AE77" s="133" t="str">
        <f t="shared" si="72"/>
        <v/>
      </c>
    </row>
    <row r="78" spans="1:31" ht="15.95" customHeight="1">
      <c r="A78" s="67">
        <v>74</v>
      </c>
      <c r="B78" s="179" t="str">
        <f t="shared" si="49"/>
        <v/>
      </c>
      <c r="C78" s="69" t="str">
        <f t="shared" si="50"/>
        <v/>
      </c>
      <c r="D78" s="70" t="str">
        <f t="shared" si="73"/>
        <v/>
      </c>
      <c r="E78" s="70" t="str">
        <f t="shared" si="51"/>
        <v/>
      </c>
      <c r="F78" s="70" t="str">
        <f t="shared" si="74"/>
        <v/>
      </c>
      <c r="G78" s="70" t="str">
        <f t="shared" si="52"/>
        <v/>
      </c>
      <c r="H78" s="70" t="str">
        <f t="shared" si="53"/>
        <v/>
      </c>
      <c r="I78" s="102" t="str">
        <f t="shared" si="54"/>
        <v/>
      </c>
      <c r="J78" s="103" t="str">
        <f t="shared" si="55"/>
        <v/>
      </c>
      <c r="K78" s="102" t="str">
        <f t="shared" si="56"/>
        <v/>
      </c>
      <c r="L78" s="103" t="str">
        <f t="shared" si="57"/>
        <v/>
      </c>
      <c r="M78" s="102" t="str">
        <f t="shared" si="58"/>
        <v/>
      </c>
      <c r="N78" s="103" t="str">
        <f t="shared" si="59"/>
        <v/>
      </c>
      <c r="O78" s="130" t="str">
        <f t="shared" si="60"/>
        <v/>
      </c>
      <c r="Q78" s="84">
        <v>74</v>
      </c>
      <c r="R78" s="174" t="str">
        <f t="shared" si="61"/>
        <v/>
      </c>
      <c r="S78" s="176" t="str">
        <f t="shared" si="62"/>
        <v/>
      </c>
      <c r="T78" s="76" t="str">
        <f t="shared" si="75"/>
        <v/>
      </c>
      <c r="U78" s="76" t="str">
        <f t="shared" si="63"/>
        <v/>
      </c>
      <c r="V78" s="76" t="str">
        <f t="shared" si="76"/>
        <v/>
      </c>
      <c r="W78" s="76" t="str">
        <f t="shared" si="64"/>
        <v/>
      </c>
      <c r="X78" s="76" t="str">
        <f t="shared" si="65"/>
        <v/>
      </c>
      <c r="Y78" s="109" t="str">
        <f t="shared" si="66"/>
        <v/>
      </c>
      <c r="Z78" s="110" t="str">
        <f t="shared" si="67"/>
        <v/>
      </c>
      <c r="AA78" s="109" t="str">
        <f t="shared" si="68"/>
        <v/>
      </c>
      <c r="AB78" s="110" t="str">
        <f t="shared" si="69"/>
        <v/>
      </c>
      <c r="AC78" s="109" t="str">
        <f t="shared" si="70"/>
        <v/>
      </c>
      <c r="AD78" s="110" t="str">
        <f t="shared" si="71"/>
        <v/>
      </c>
      <c r="AE78" s="133" t="str">
        <f t="shared" si="72"/>
        <v/>
      </c>
    </row>
    <row r="79" spans="1:31" ht="15.95" customHeight="1">
      <c r="A79" s="67">
        <v>75</v>
      </c>
      <c r="B79" s="179" t="str">
        <f t="shared" si="49"/>
        <v/>
      </c>
      <c r="C79" s="69" t="str">
        <f t="shared" si="50"/>
        <v/>
      </c>
      <c r="D79" s="70" t="str">
        <f t="shared" si="73"/>
        <v/>
      </c>
      <c r="E79" s="70" t="str">
        <f t="shared" si="51"/>
        <v/>
      </c>
      <c r="F79" s="70" t="str">
        <f t="shared" si="74"/>
        <v/>
      </c>
      <c r="G79" s="70" t="str">
        <f t="shared" si="52"/>
        <v/>
      </c>
      <c r="H79" s="70" t="str">
        <f t="shared" si="53"/>
        <v/>
      </c>
      <c r="I79" s="102" t="str">
        <f t="shared" si="54"/>
        <v/>
      </c>
      <c r="J79" s="103" t="str">
        <f t="shared" si="55"/>
        <v/>
      </c>
      <c r="K79" s="102" t="str">
        <f t="shared" si="56"/>
        <v/>
      </c>
      <c r="L79" s="103" t="str">
        <f t="shared" si="57"/>
        <v/>
      </c>
      <c r="M79" s="102" t="str">
        <f t="shared" si="58"/>
        <v/>
      </c>
      <c r="N79" s="103" t="str">
        <f t="shared" si="59"/>
        <v/>
      </c>
      <c r="O79" s="130" t="str">
        <f t="shared" si="60"/>
        <v/>
      </c>
      <c r="Q79" s="84">
        <v>75</v>
      </c>
      <c r="R79" s="174" t="str">
        <f t="shared" si="61"/>
        <v/>
      </c>
      <c r="S79" s="176" t="str">
        <f t="shared" si="62"/>
        <v/>
      </c>
      <c r="T79" s="76" t="str">
        <f t="shared" si="75"/>
        <v/>
      </c>
      <c r="U79" s="76" t="str">
        <f t="shared" si="63"/>
        <v/>
      </c>
      <c r="V79" s="76" t="str">
        <f t="shared" si="76"/>
        <v/>
      </c>
      <c r="W79" s="76" t="str">
        <f t="shared" si="64"/>
        <v/>
      </c>
      <c r="X79" s="76" t="str">
        <f t="shared" si="65"/>
        <v/>
      </c>
      <c r="Y79" s="109" t="str">
        <f t="shared" si="66"/>
        <v/>
      </c>
      <c r="Z79" s="110" t="str">
        <f t="shared" si="67"/>
        <v/>
      </c>
      <c r="AA79" s="109" t="str">
        <f t="shared" si="68"/>
        <v/>
      </c>
      <c r="AB79" s="110" t="str">
        <f t="shared" si="69"/>
        <v/>
      </c>
      <c r="AC79" s="109" t="str">
        <f t="shared" si="70"/>
        <v/>
      </c>
      <c r="AD79" s="110" t="str">
        <f t="shared" si="71"/>
        <v/>
      </c>
      <c r="AE79" s="133" t="str">
        <f t="shared" si="72"/>
        <v/>
      </c>
    </row>
    <row r="80" spans="1:31" ht="15.95" customHeight="1">
      <c r="A80" s="67">
        <v>76</v>
      </c>
      <c r="B80" s="179" t="str">
        <f t="shared" si="49"/>
        <v/>
      </c>
      <c r="C80" s="69" t="str">
        <f t="shared" si="50"/>
        <v/>
      </c>
      <c r="D80" s="70" t="str">
        <f t="shared" si="73"/>
        <v/>
      </c>
      <c r="E80" s="70" t="str">
        <f t="shared" si="51"/>
        <v/>
      </c>
      <c r="F80" s="70" t="str">
        <f t="shared" si="74"/>
        <v/>
      </c>
      <c r="G80" s="70" t="str">
        <f t="shared" si="52"/>
        <v/>
      </c>
      <c r="H80" s="70" t="str">
        <f t="shared" si="53"/>
        <v/>
      </c>
      <c r="I80" s="102" t="str">
        <f t="shared" si="54"/>
        <v/>
      </c>
      <c r="J80" s="103" t="str">
        <f t="shared" si="55"/>
        <v/>
      </c>
      <c r="K80" s="102" t="str">
        <f t="shared" si="56"/>
        <v/>
      </c>
      <c r="L80" s="103" t="str">
        <f t="shared" si="57"/>
        <v/>
      </c>
      <c r="M80" s="102" t="str">
        <f t="shared" si="58"/>
        <v/>
      </c>
      <c r="N80" s="103" t="str">
        <f t="shared" si="59"/>
        <v/>
      </c>
      <c r="O80" s="130" t="str">
        <f t="shared" si="60"/>
        <v/>
      </c>
      <c r="Q80" s="84">
        <v>76</v>
      </c>
      <c r="R80" s="174" t="str">
        <f t="shared" si="61"/>
        <v/>
      </c>
      <c r="S80" s="176" t="str">
        <f t="shared" si="62"/>
        <v/>
      </c>
      <c r="T80" s="76" t="str">
        <f t="shared" si="75"/>
        <v/>
      </c>
      <c r="U80" s="76" t="str">
        <f t="shared" si="63"/>
        <v/>
      </c>
      <c r="V80" s="76" t="str">
        <f t="shared" si="76"/>
        <v/>
      </c>
      <c r="W80" s="76" t="str">
        <f t="shared" si="64"/>
        <v/>
      </c>
      <c r="X80" s="76" t="str">
        <f t="shared" si="65"/>
        <v/>
      </c>
      <c r="Y80" s="109" t="str">
        <f t="shared" si="66"/>
        <v/>
      </c>
      <c r="Z80" s="110" t="str">
        <f t="shared" si="67"/>
        <v/>
      </c>
      <c r="AA80" s="109" t="str">
        <f t="shared" si="68"/>
        <v/>
      </c>
      <c r="AB80" s="110" t="str">
        <f t="shared" si="69"/>
        <v/>
      </c>
      <c r="AC80" s="109" t="str">
        <f t="shared" si="70"/>
        <v/>
      </c>
      <c r="AD80" s="110" t="str">
        <f t="shared" si="71"/>
        <v/>
      </c>
      <c r="AE80" s="133" t="str">
        <f t="shared" si="72"/>
        <v/>
      </c>
    </row>
    <row r="81" spans="1:31" ht="15.95" customHeight="1">
      <c r="A81" s="67">
        <v>77</v>
      </c>
      <c r="B81" s="179" t="str">
        <f t="shared" si="49"/>
        <v/>
      </c>
      <c r="C81" s="69" t="str">
        <f t="shared" si="50"/>
        <v/>
      </c>
      <c r="D81" s="70" t="str">
        <f t="shared" si="73"/>
        <v/>
      </c>
      <c r="E81" s="70" t="str">
        <f t="shared" si="51"/>
        <v/>
      </c>
      <c r="F81" s="70" t="str">
        <f t="shared" si="74"/>
        <v/>
      </c>
      <c r="G81" s="70" t="str">
        <f t="shared" si="52"/>
        <v/>
      </c>
      <c r="H81" s="70" t="str">
        <f t="shared" si="53"/>
        <v/>
      </c>
      <c r="I81" s="102" t="str">
        <f t="shared" si="54"/>
        <v/>
      </c>
      <c r="J81" s="103" t="str">
        <f t="shared" si="55"/>
        <v/>
      </c>
      <c r="K81" s="102" t="str">
        <f t="shared" si="56"/>
        <v/>
      </c>
      <c r="L81" s="103" t="str">
        <f t="shared" si="57"/>
        <v/>
      </c>
      <c r="M81" s="102" t="str">
        <f t="shared" si="58"/>
        <v/>
      </c>
      <c r="N81" s="103" t="str">
        <f t="shared" si="59"/>
        <v/>
      </c>
      <c r="O81" s="130" t="str">
        <f t="shared" si="60"/>
        <v/>
      </c>
      <c r="Q81" s="84">
        <v>77</v>
      </c>
      <c r="R81" s="174" t="str">
        <f t="shared" si="61"/>
        <v/>
      </c>
      <c r="S81" s="176" t="str">
        <f t="shared" si="62"/>
        <v/>
      </c>
      <c r="T81" s="76" t="str">
        <f t="shared" si="75"/>
        <v/>
      </c>
      <c r="U81" s="76" t="str">
        <f t="shared" si="63"/>
        <v/>
      </c>
      <c r="V81" s="76" t="str">
        <f t="shared" si="76"/>
        <v/>
      </c>
      <c r="W81" s="76" t="str">
        <f t="shared" si="64"/>
        <v/>
      </c>
      <c r="X81" s="76" t="str">
        <f t="shared" si="65"/>
        <v/>
      </c>
      <c r="Y81" s="109" t="str">
        <f t="shared" si="66"/>
        <v/>
      </c>
      <c r="Z81" s="110" t="str">
        <f t="shared" si="67"/>
        <v/>
      </c>
      <c r="AA81" s="109" t="str">
        <f t="shared" si="68"/>
        <v/>
      </c>
      <c r="AB81" s="110" t="str">
        <f t="shared" si="69"/>
        <v/>
      </c>
      <c r="AC81" s="109" t="str">
        <f t="shared" si="70"/>
        <v/>
      </c>
      <c r="AD81" s="110" t="str">
        <f t="shared" si="71"/>
        <v/>
      </c>
      <c r="AE81" s="133" t="str">
        <f t="shared" si="72"/>
        <v/>
      </c>
    </row>
    <row r="82" spans="1:31" ht="15.95" customHeight="1">
      <c r="A82" s="67">
        <v>78</v>
      </c>
      <c r="B82" s="179" t="str">
        <f t="shared" si="49"/>
        <v/>
      </c>
      <c r="C82" s="69" t="str">
        <f t="shared" si="50"/>
        <v/>
      </c>
      <c r="D82" s="70" t="str">
        <f t="shared" si="73"/>
        <v/>
      </c>
      <c r="E82" s="70" t="str">
        <f t="shared" si="51"/>
        <v/>
      </c>
      <c r="F82" s="70" t="str">
        <f t="shared" si="74"/>
        <v/>
      </c>
      <c r="G82" s="70" t="str">
        <f t="shared" si="52"/>
        <v/>
      </c>
      <c r="H82" s="70" t="str">
        <f t="shared" si="53"/>
        <v/>
      </c>
      <c r="I82" s="102" t="str">
        <f t="shared" si="54"/>
        <v/>
      </c>
      <c r="J82" s="103" t="str">
        <f t="shared" si="55"/>
        <v/>
      </c>
      <c r="K82" s="102" t="str">
        <f t="shared" si="56"/>
        <v/>
      </c>
      <c r="L82" s="103" t="str">
        <f t="shared" si="57"/>
        <v/>
      </c>
      <c r="M82" s="102" t="str">
        <f t="shared" si="58"/>
        <v/>
      </c>
      <c r="N82" s="103" t="str">
        <f t="shared" si="59"/>
        <v/>
      </c>
      <c r="O82" s="130" t="str">
        <f t="shared" si="60"/>
        <v/>
      </c>
      <c r="Q82" s="84">
        <v>78</v>
      </c>
      <c r="R82" s="174" t="str">
        <f t="shared" si="61"/>
        <v/>
      </c>
      <c r="S82" s="176" t="str">
        <f t="shared" si="62"/>
        <v/>
      </c>
      <c r="T82" s="76" t="str">
        <f t="shared" si="75"/>
        <v/>
      </c>
      <c r="U82" s="76" t="str">
        <f t="shared" si="63"/>
        <v/>
      </c>
      <c r="V82" s="76" t="str">
        <f t="shared" si="76"/>
        <v/>
      </c>
      <c r="W82" s="76" t="str">
        <f t="shared" si="64"/>
        <v/>
      </c>
      <c r="X82" s="76" t="str">
        <f t="shared" si="65"/>
        <v/>
      </c>
      <c r="Y82" s="109" t="str">
        <f t="shared" si="66"/>
        <v/>
      </c>
      <c r="Z82" s="110" t="str">
        <f t="shared" si="67"/>
        <v/>
      </c>
      <c r="AA82" s="109" t="str">
        <f t="shared" si="68"/>
        <v/>
      </c>
      <c r="AB82" s="110" t="str">
        <f t="shared" si="69"/>
        <v/>
      </c>
      <c r="AC82" s="109" t="str">
        <f t="shared" si="70"/>
        <v/>
      </c>
      <c r="AD82" s="110" t="str">
        <f t="shared" si="71"/>
        <v/>
      </c>
      <c r="AE82" s="133" t="str">
        <f t="shared" si="72"/>
        <v/>
      </c>
    </row>
    <row r="83" spans="1:31" ht="15.95" customHeight="1">
      <c r="A83" s="67">
        <v>79</v>
      </c>
      <c r="B83" s="179" t="str">
        <f t="shared" si="49"/>
        <v/>
      </c>
      <c r="C83" s="69" t="str">
        <f t="shared" si="50"/>
        <v/>
      </c>
      <c r="D83" s="70" t="str">
        <f t="shared" si="73"/>
        <v/>
      </c>
      <c r="E83" s="70" t="str">
        <f t="shared" si="51"/>
        <v/>
      </c>
      <c r="F83" s="70" t="str">
        <f t="shared" si="74"/>
        <v/>
      </c>
      <c r="G83" s="70" t="str">
        <f t="shared" si="52"/>
        <v/>
      </c>
      <c r="H83" s="70" t="str">
        <f t="shared" si="53"/>
        <v/>
      </c>
      <c r="I83" s="102" t="str">
        <f t="shared" si="54"/>
        <v/>
      </c>
      <c r="J83" s="103" t="str">
        <f t="shared" si="55"/>
        <v/>
      </c>
      <c r="K83" s="102" t="str">
        <f t="shared" si="56"/>
        <v/>
      </c>
      <c r="L83" s="103" t="str">
        <f t="shared" si="57"/>
        <v/>
      </c>
      <c r="M83" s="102" t="str">
        <f t="shared" si="58"/>
        <v/>
      </c>
      <c r="N83" s="103" t="str">
        <f t="shared" si="59"/>
        <v/>
      </c>
      <c r="O83" s="130" t="str">
        <f t="shared" si="60"/>
        <v/>
      </c>
      <c r="Q83" s="84">
        <v>79</v>
      </c>
      <c r="R83" s="174" t="str">
        <f t="shared" si="61"/>
        <v/>
      </c>
      <c r="S83" s="176" t="str">
        <f t="shared" si="62"/>
        <v/>
      </c>
      <c r="T83" s="76" t="str">
        <f t="shared" si="75"/>
        <v/>
      </c>
      <c r="U83" s="76" t="str">
        <f t="shared" si="63"/>
        <v/>
      </c>
      <c r="V83" s="76" t="str">
        <f t="shared" si="76"/>
        <v/>
      </c>
      <c r="W83" s="76" t="str">
        <f t="shared" si="64"/>
        <v/>
      </c>
      <c r="X83" s="76" t="str">
        <f t="shared" si="65"/>
        <v/>
      </c>
      <c r="Y83" s="109" t="str">
        <f t="shared" si="66"/>
        <v/>
      </c>
      <c r="Z83" s="110" t="str">
        <f t="shared" si="67"/>
        <v/>
      </c>
      <c r="AA83" s="109" t="str">
        <f t="shared" si="68"/>
        <v/>
      </c>
      <c r="AB83" s="110" t="str">
        <f t="shared" si="69"/>
        <v/>
      </c>
      <c r="AC83" s="109" t="str">
        <f t="shared" si="70"/>
        <v/>
      </c>
      <c r="AD83" s="110" t="str">
        <f t="shared" si="71"/>
        <v/>
      </c>
      <c r="AE83" s="133" t="str">
        <f t="shared" si="72"/>
        <v/>
      </c>
    </row>
    <row r="84" spans="1:31" ht="15.95" customHeight="1" thickBot="1">
      <c r="A84" s="68">
        <v>80</v>
      </c>
      <c r="B84" s="180" t="str">
        <f t="shared" si="49"/>
        <v/>
      </c>
      <c r="C84" s="71" t="str">
        <f t="shared" si="50"/>
        <v/>
      </c>
      <c r="D84" s="72" t="str">
        <f t="shared" si="73"/>
        <v/>
      </c>
      <c r="E84" s="72" t="str">
        <f t="shared" si="51"/>
        <v/>
      </c>
      <c r="F84" s="72" t="str">
        <f t="shared" si="74"/>
        <v/>
      </c>
      <c r="G84" s="72" t="str">
        <f t="shared" si="52"/>
        <v/>
      </c>
      <c r="H84" s="72" t="str">
        <f t="shared" si="53"/>
        <v/>
      </c>
      <c r="I84" s="104" t="str">
        <f t="shared" si="54"/>
        <v/>
      </c>
      <c r="J84" s="105" t="str">
        <f t="shared" si="55"/>
        <v/>
      </c>
      <c r="K84" s="104" t="str">
        <f t="shared" si="56"/>
        <v/>
      </c>
      <c r="L84" s="105" t="str">
        <f t="shared" si="57"/>
        <v/>
      </c>
      <c r="M84" s="104" t="str">
        <f t="shared" si="58"/>
        <v/>
      </c>
      <c r="N84" s="105" t="str">
        <f t="shared" si="59"/>
        <v/>
      </c>
      <c r="O84" s="131" t="str">
        <f t="shared" si="60"/>
        <v/>
      </c>
      <c r="Q84" s="86">
        <v>80</v>
      </c>
      <c r="R84" s="175" t="str">
        <f t="shared" si="61"/>
        <v/>
      </c>
      <c r="S84" s="177" t="str">
        <f t="shared" si="62"/>
        <v/>
      </c>
      <c r="T84" s="77" t="str">
        <f t="shared" si="75"/>
        <v/>
      </c>
      <c r="U84" s="77" t="str">
        <f t="shared" si="63"/>
        <v/>
      </c>
      <c r="V84" s="77" t="str">
        <f t="shared" si="76"/>
        <v/>
      </c>
      <c r="W84" s="77" t="str">
        <f t="shared" si="64"/>
        <v/>
      </c>
      <c r="X84" s="77" t="str">
        <f t="shared" si="65"/>
        <v/>
      </c>
      <c r="Y84" s="111" t="str">
        <f t="shared" si="66"/>
        <v/>
      </c>
      <c r="Z84" s="112" t="str">
        <f t="shared" si="67"/>
        <v/>
      </c>
      <c r="AA84" s="111" t="str">
        <f t="shared" si="68"/>
        <v/>
      </c>
      <c r="AB84" s="112" t="str">
        <f t="shared" si="69"/>
        <v/>
      </c>
      <c r="AC84" s="111" t="str">
        <f t="shared" si="70"/>
        <v/>
      </c>
      <c r="AD84" s="112" t="str">
        <f t="shared" si="71"/>
        <v/>
      </c>
      <c r="AE84" s="134" t="str">
        <f t="shared" si="72"/>
        <v/>
      </c>
    </row>
    <row r="85" spans="1:31" ht="15.95" customHeight="1"/>
    <row r="86" spans="1:31" ht="15.95" customHeight="1"/>
    <row r="87" spans="1:31" ht="15.95" customHeight="1"/>
    <row r="88" spans="1:31" ht="15.95" customHeight="1"/>
    <row r="89" spans="1:31" ht="15.95" customHeight="1"/>
    <row r="90" spans="1:31" ht="15.95" customHeight="1"/>
    <row r="91" spans="1:31" ht="15.95" customHeight="1"/>
    <row r="92" spans="1:31" ht="15.95" customHeight="1"/>
    <row r="93" spans="1:31" ht="15.95" customHeight="1"/>
    <row r="94" spans="1:31" ht="15.95" customHeight="1"/>
  </sheetData>
  <mergeCells count="25">
    <mergeCell ref="AE1:AG1"/>
    <mergeCell ref="U1:Y1"/>
    <mergeCell ref="Z1:AA1"/>
    <mergeCell ref="Q1:T1"/>
    <mergeCell ref="T3:T4"/>
    <mergeCell ref="U3:U4"/>
    <mergeCell ref="Q3:Q4"/>
    <mergeCell ref="R3:R4"/>
    <mergeCell ref="S3:S4"/>
    <mergeCell ref="V3:V4"/>
    <mergeCell ref="W3:W4"/>
    <mergeCell ref="X3:X4"/>
    <mergeCell ref="Y3:AD3"/>
    <mergeCell ref="AE3:AE4"/>
    <mergeCell ref="A1:O1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N3"/>
  </mergeCells>
  <phoneticPr fontId="5"/>
  <conditionalFormatting sqref="J5:J84 L5:L84 N5:N84">
    <cfRule type="expression" dxfId="9995" priority="19">
      <formula>I5=#REF!</formula>
    </cfRule>
    <cfRule type="expression" dxfId="9994" priority="20">
      <formula>I5=#REF!</formula>
    </cfRule>
    <cfRule type="expression" dxfId="9993" priority="21">
      <formula>I5=#REF!</formula>
    </cfRule>
    <cfRule type="expression" dxfId="9992" priority="22">
      <formula>I5=#REF!</formula>
    </cfRule>
    <cfRule type="expression" dxfId="9991" priority="23">
      <formula>I5=#REF!</formula>
    </cfRule>
    <cfRule type="expression" dxfId="9990" priority="24">
      <formula>I5=#REF!</formula>
    </cfRule>
  </conditionalFormatting>
  <conditionalFormatting sqref="O5:O84">
    <cfRule type="expression" dxfId="9989" priority="13">
      <formula>N5=#REF!</formula>
    </cfRule>
    <cfRule type="expression" dxfId="9988" priority="14">
      <formula>N5=#REF!</formula>
    </cfRule>
    <cfRule type="expression" dxfId="9987" priority="15">
      <formula>N5=#REF!</formula>
    </cfRule>
    <cfRule type="expression" dxfId="9986" priority="16">
      <formula>N5=#REF!</formula>
    </cfRule>
    <cfRule type="expression" dxfId="9985" priority="17">
      <formula>N5=#REF!</formula>
    </cfRule>
    <cfRule type="expression" dxfId="9984" priority="18">
      <formula>N5=#REF!</formula>
    </cfRule>
  </conditionalFormatting>
  <conditionalFormatting sqref="Z5:Z84 AB5:AB84 AD5:AD84">
    <cfRule type="expression" dxfId="9983" priority="7">
      <formula>Y5=#REF!</formula>
    </cfRule>
    <cfRule type="expression" dxfId="9982" priority="8">
      <formula>Y5=#REF!</formula>
    </cfRule>
    <cfRule type="expression" dxfId="9981" priority="9">
      <formula>Y5=#REF!</formula>
    </cfRule>
    <cfRule type="expression" dxfId="9980" priority="10">
      <formula>Y5=#REF!</formula>
    </cfRule>
    <cfRule type="expression" dxfId="9979" priority="11">
      <formula>Y5=#REF!</formula>
    </cfRule>
    <cfRule type="expression" dxfId="9978" priority="12">
      <formula>Y5=#REF!</formula>
    </cfRule>
  </conditionalFormatting>
  <conditionalFormatting sqref="AE5:AE84">
    <cfRule type="expression" dxfId="9977" priority="1">
      <formula>AD5=#REF!</formula>
    </cfRule>
    <cfRule type="expression" dxfId="9976" priority="2">
      <formula>AD5=#REF!</formula>
    </cfRule>
    <cfRule type="expression" dxfId="9975" priority="3">
      <formula>AD5=#REF!</formula>
    </cfRule>
    <cfRule type="expression" dxfId="9974" priority="4">
      <formula>AD5=#REF!</formula>
    </cfRule>
    <cfRule type="expression" dxfId="9973" priority="5">
      <formula>AD5=#REF!</formula>
    </cfRule>
    <cfRule type="expression" dxfId="9972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J42"/>
  <sheetViews>
    <sheetView workbookViewId="0">
      <selection activeCell="N10" sqref="N10"/>
    </sheetView>
  </sheetViews>
  <sheetFormatPr defaultColWidth="9" defaultRowHeight="12"/>
  <cols>
    <col min="1" max="1" width="2.5" style="31" customWidth="1"/>
    <col min="2" max="2" width="5" style="31" customWidth="1"/>
    <col min="3" max="3" width="10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11.25" style="31" customWidth="1"/>
    <col min="16" max="16" width="10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27" width="7.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5" style="31" customWidth="1"/>
    <col min="37" max="16384" width="9" style="31"/>
  </cols>
  <sheetData>
    <row r="1" spans="1:36" ht="15" customHeight="1">
      <c r="A1" s="27"/>
      <c r="B1" s="27"/>
      <c r="C1" s="27"/>
      <c r="D1" s="394" t="s">
        <v>25</v>
      </c>
      <c r="E1" s="394"/>
      <c r="F1" s="394"/>
      <c r="G1" s="394"/>
      <c r="H1" s="394"/>
      <c r="I1" s="394"/>
      <c r="J1" s="394"/>
      <c r="K1" s="27"/>
      <c r="L1" s="27"/>
      <c r="M1" s="27"/>
      <c r="N1" s="28"/>
      <c r="O1" s="29"/>
      <c r="P1" s="27"/>
      <c r="Q1" s="394" t="s">
        <v>25</v>
      </c>
      <c r="R1" s="394"/>
      <c r="S1" s="394"/>
      <c r="T1" s="394"/>
      <c r="U1" s="394"/>
      <c r="V1" s="394"/>
      <c r="W1" s="394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>
      <c r="A2" s="27"/>
      <c r="B2" s="27"/>
      <c r="C2" s="27"/>
      <c r="D2" s="27"/>
      <c r="E2" s="27"/>
      <c r="F2" s="27"/>
      <c r="G2" s="27"/>
      <c r="H2" s="27"/>
      <c r="I2" s="27"/>
      <c r="J2" s="408" t="s">
        <v>0</v>
      </c>
      <c r="K2" s="408"/>
      <c r="L2" s="408"/>
      <c r="M2" s="408"/>
      <c r="N2" s="28"/>
      <c r="O2" s="29"/>
      <c r="P2" s="27"/>
      <c r="Q2" s="27"/>
      <c r="R2" s="27"/>
      <c r="S2" s="27"/>
      <c r="T2" s="27"/>
      <c r="U2" s="27"/>
      <c r="V2" s="27"/>
      <c r="W2" s="408" t="s">
        <v>0</v>
      </c>
      <c r="X2" s="408"/>
      <c r="Y2" s="408"/>
      <c r="Z2" s="408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>
      <c r="A3" s="27"/>
      <c r="B3" s="27"/>
      <c r="C3" s="385" t="s">
        <v>26</v>
      </c>
      <c r="D3" s="407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401" t="s">
        <v>1</v>
      </c>
      <c r="L3" s="402"/>
      <c r="M3" s="33">
        <v>3</v>
      </c>
      <c r="N3" s="34"/>
      <c r="O3" s="29"/>
      <c r="P3" s="385" t="s">
        <v>26</v>
      </c>
      <c r="Q3" s="407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401" t="s">
        <v>1</v>
      </c>
      <c r="Y3" s="402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>
      <c r="A4" s="27"/>
      <c r="B4" s="27"/>
      <c r="C4" s="385"/>
      <c r="D4" s="407"/>
      <c r="E4" s="35"/>
      <c r="F4" s="35"/>
      <c r="G4" s="35"/>
      <c r="H4" s="35"/>
      <c r="I4" s="35"/>
      <c r="J4" s="35"/>
      <c r="K4" s="403"/>
      <c r="L4" s="404"/>
      <c r="M4" s="36">
        <v>0</v>
      </c>
      <c r="N4" s="34"/>
      <c r="O4" s="29"/>
      <c r="P4" s="385"/>
      <c r="Q4" s="407"/>
      <c r="R4" s="35"/>
      <c r="S4" s="35"/>
      <c r="T4" s="35"/>
      <c r="U4" s="35"/>
      <c r="V4" s="35"/>
      <c r="W4" s="35"/>
      <c r="X4" s="403"/>
      <c r="Y4" s="404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>
      <c r="A5" s="27"/>
      <c r="B5" s="27"/>
      <c r="C5" s="385"/>
      <c r="D5" s="407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405"/>
      <c r="L5" s="406"/>
      <c r="M5" s="38" t="s">
        <v>38</v>
      </c>
      <c r="N5" s="34"/>
      <c r="O5" s="29"/>
      <c r="P5" s="385"/>
      <c r="Q5" s="407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405"/>
      <c r="Y5" s="406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>
      <c r="A6" s="27"/>
      <c r="B6" s="27"/>
      <c r="C6" s="391" t="s">
        <v>2</v>
      </c>
      <c r="D6" s="385"/>
      <c r="E6" s="386" t="s">
        <v>39</v>
      </c>
      <c r="F6" s="387"/>
      <c r="G6" s="395"/>
      <c r="H6" s="396"/>
      <c r="I6" s="396"/>
      <c r="J6" s="396"/>
      <c r="K6" s="396"/>
      <c r="L6" s="396"/>
      <c r="M6" s="397"/>
      <c r="N6" s="34"/>
      <c r="O6" s="29"/>
      <c r="P6" s="391" t="s">
        <v>2</v>
      </c>
      <c r="Q6" s="385"/>
      <c r="R6" s="386" t="s">
        <v>39</v>
      </c>
      <c r="S6" s="387"/>
      <c r="T6" s="395"/>
      <c r="U6" s="396"/>
      <c r="V6" s="396"/>
      <c r="W6" s="396"/>
      <c r="X6" s="396"/>
      <c r="Y6" s="396"/>
      <c r="Z6" s="397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>
      <c r="A7" s="27"/>
      <c r="B7" s="27"/>
      <c r="C7" s="393"/>
      <c r="D7" s="385"/>
      <c r="E7" s="388"/>
      <c r="F7" s="389"/>
      <c r="G7" s="398"/>
      <c r="H7" s="399"/>
      <c r="I7" s="399"/>
      <c r="J7" s="399"/>
      <c r="K7" s="399"/>
      <c r="L7" s="399"/>
      <c r="M7" s="400"/>
      <c r="N7" s="34"/>
      <c r="O7" s="29"/>
      <c r="P7" s="393"/>
      <c r="Q7" s="385"/>
      <c r="R7" s="388"/>
      <c r="S7" s="389"/>
      <c r="T7" s="398"/>
      <c r="U7" s="399"/>
      <c r="V7" s="399"/>
      <c r="W7" s="399"/>
      <c r="X7" s="399"/>
      <c r="Y7" s="399"/>
      <c r="Z7" s="40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>
      <c r="A8" s="27"/>
      <c r="B8" s="27"/>
      <c r="C8" s="385" t="s">
        <v>40</v>
      </c>
      <c r="D8" s="385"/>
      <c r="E8" s="385"/>
      <c r="F8" s="385"/>
      <c r="G8" s="391"/>
      <c r="H8" s="391"/>
      <c r="I8" s="390"/>
      <c r="J8" s="390"/>
      <c r="K8" s="390"/>
      <c r="L8" s="390"/>
      <c r="M8" s="390"/>
      <c r="N8" s="34"/>
      <c r="O8" s="29"/>
      <c r="P8" s="385" t="s">
        <v>40</v>
      </c>
      <c r="Q8" s="385"/>
      <c r="R8" s="385"/>
      <c r="S8" s="385"/>
      <c r="T8" s="391"/>
      <c r="U8" s="391"/>
      <c r="V8" s="390"/>
      <c r="W8" s="390"/>
      <c r="X8" s="390"/>
      <c r="Y8" s="390"/>
      <c r="Z8" s="39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>
      <c r="A9" s="27"/>
      <c r="B9" s="27"/>
      <c r="C9" s="385"/>
      <c r="D9" s="385"/>
      <c r="E9" s="385"/>
      <c r="F9" s="385"/>
      <c r="G9" s="392" t="s">
        <v>47</v>
      </c>
      <c r="H9" s="392"/>
      <c r="I9" s="390"/>
      <c r="J9" s="390"/>
      <c r="K9" s="390"/>
      <c r="L9" s="390"/>
      <c r="M9" s="390"/>
      <c r="N9" s="34"/>
      <c r="O9" s="29"/>
      <c r="P9" s="385"/>
      <c r="Q9" s="385"/>
      <c r="R9" s="385"/>
      <c r="S9" s="385"/>
      <c r="T9" s="392" t="s">
        <v>47</v>
      </c>
      <c r="U9" s="392"/>
      <c r="V9" s="390"/>
      <c r="W9" s="390"/>
      <c r="X9" s="390"/>
      <c r="Y9" s="390"/>
      <c r="Z9" s="39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>
      <c r="A10" s="27"/>
      <c r="B10" s="27"/>
      <c r="C10" s="385"/>
      <c r="D10" s="385"/>
      <c r="E10" s="385"/>
      <c r="F10" s="385"/>
      <c r="G10" s="393"/>
      <c r="H10" s="393"/>
      <c r="I10" s="390"/>
      <c r="J10" s="390"/>
      <c r="K10" s="390"/>
      <c r="L10" s="390"/>
      <c r="M10" s="390"/>
      <c r="N10" s="34"/>
      <c r="O10" s="29"/>
      <c r="P10" s="385"/>
      <c r="Q10" s="385"/>
      <c r="R10" s="385"/>
      <c r="S10" s="385"/>
      <c r="T10" s="393"/>
      <c r="U10" s="393"/>
      <c r="V10" s="390"/>
      <c r="W10" s="390"/>
      <c r="X10" s="390"/>
      <c r="Y10" s="390"/>
      <c r="Z10" s="39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>
      <c r="A11" s="27"/>
      <c r="B11" s="27"/>
      <c r="C11" s="39"/>
      <c r="D11" s="390"/>
      <c r="E11" s="390"/>
      <c r="F11" s="390"/>
      <c r="G11" s="385" t="s">
        <v>41</v>
      </c>
      <c r="H11" s="385"/>
      <c r="I11" s="385"/>
      <c r="J11" s="385"/>
      <c r="K11" s="385"/>
      <c r="L11" s="385"/>
      <c r="M11" s="385"/>
      <c r="N11" s="34"/>
      <c r="O11" s="29"/>
      <c r="P11" s="39"/>
      <c r="Q11" s="390"/>
      <c r="R11" s="390"/>
      <c r="S11" s="390"/>
      <c r="T11" s="385" t="s">
        <v>41</v>
      </c>
      <c r="U11" s="385"/>
      <c r="V11" s="385"/>
      <c r="W11" s="385"/>
      <c r="X11" s="385"/>
      <c r="Y11" s="385"/>
      <c r="Z11" s="385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>
      <c r="A12" s="27"/>
      <c r="B12" s="27"/>
      <c r="C12" s="40" t="s">
        <v>48</v>
      </c>
      <c r="D12" s="390"/>
      <c r="E12" s="390"/>
      <c r="F12" s="390"/>
      <c r="G12" s="385"/>
      <c r="H12" s="385"/>
      <c r="I12" s="385"/>
      <c r="J12" s="385"/>
      <c r="K12" s="385"/>
      <c r="L12" s="385"/>
      <c r="M12" s="385"/>
      <c r="N12" s="34"/>
      <c r="O12" s="29"/>
      <c r="P12" s="40" t="s">
        <v>48</v>
      </c>
      <c r="Q12" s="390"/>
      <c r="R12" s="390"/>
      <c r="S12" s="390"/>
      <c r="T12" s="385"/>
      <c r="U12" s="385"/>
      <c r="V12" s="385"/>
      <c r="W12" s="385"/>
      <c r="X12" s="385"/>
      <c r="Y12" s="385"/>
      <c r="Z12" s="385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>
      <c r="A13" s="27"/>
      <c r="B13" s="27"/>
      <c r="C13" s="41"/>
      <c r="D13" s="390"/>
      <c r="E13" s="390"/>
      <c r="F13" s="390"/>
      <c r="G13" s="385"/>
      <c r="H13" s="385"/>
      <c r="I13" s="385"/>
      <c r="J13" s="385"/>
      <c r="K13" s="385"/>
      <c r="L13" s="385"/>
      <c r="M13" s="385"/>
      <c r="N13" s="34"/>
      <c r="O13" s="29"/>
      <c r="P13" s="41"/>
      <c r="Q13" s="390"/>
      <c r="R13" s="390"/>
      <c r="S13" s="390"/>
      <c r="T13" s="385"/>
      <c r="U13" s="385"/>
      <c r="V13" s="385"/>
      <c r="W13" s="385"/>
      <c r="X13" s="385"/>
      <c r="Y13" s="385"/>
      <c r="Z13" s="385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>
      <c r="A16" s="27"/>
      <c r="B16" s="27"/>
      <c r="C16" s="27"/>
      <c r="D16" s="394" t="s">
        <v>25</v>
      </c>
      <c r="E16" s="394"/>
      <c r="F16" s="394"/>
      <c r="G16" s="394"/>
      <c r="H16" s="394"/>
      <c r="I16" s="394"/>
      <c r="J16" s="394"/>
      <c r="K16" s="27"/>
      <c r="L16" s="27"/>
      <c r="M16" s="27"/>
      <c r="N16" s="28"/>
      <c r="O16" s="29"/>
      <c r="P16" s="27"/>
      <c r="Q16" s="394" t="s">
        <v>25</v>
      </c>
      <c r="R16" s="394"/>
      <c r="S16" s="394"/>
      <c r="T16" s="394"/>
      <c r="U16" s="394"/>
      <c r="V16" s="394"/>
      <c r="W16" s="394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408" t="s">
        <v>0</v>
      </c>
      <c r="K17" s="408"/>
      <c r="L17" s="408"/>
      <c r="M17" s="408"/>
      <c r="N17" s="28"/>
      <c r="O17" s="29"/>
      <c r="P17" s="27"/>
      <c r="Q17" s="27"/>
      <c r="R17" s="27"/>
      <c r="S17" s="27"/>
      <c r="T17" s="27"/>
      <c r="U17" s="27"/>
      <c r="V17" s="27"/>
      <c r="W17" s="408" t="s">
        <v>0</v>
      </c>
      <c r="X17" s="408"/>
      <c r="Y17" s="408"/>
      <c r="Z17" s="408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>
      <c r="A18" s="27"/>
      <c r="B18" s="27"/>
      <c r="C18" s="385" t="s">
        <v>26</v>
      </c>
      <c r="D18" s="407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401" t="s">
        <v>1</v>
      </c>
      <c r="L18" s="402"/>
      <c r="M18" s="33">
        <v>3</v>
      </c>
      <c r="N18" s="34"/>
      <c r="O18" s="29"/>
      <c r="P18" s="385" t="s">
        <v>26</v>
      </c>
      <c r="Q18" s="407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401" t="s">
        <v>1</v>
      </c>
      <c r="Y18" s="402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>
      <c r="A19" s="27"/>
      <c r="B19" s="27"/>
      <c r="C19" s="385"/>
      <c r="D19" s="407"/>
      <c r="E19" s="35"/>
      <c r="F19" s="35"/>
      <c r="G19" s="35"/>
      <c r="H19" s="35"/>
      <c r="I19" s="35"/>
      <c r="J19" s="35"/>
      <c r="K19" s="403"/>
      <c r="L19" s="404"/>
      <c r="M19" s="36">
        <v>0</v>
      </c>
      <c r="N19" s="34"/>
      <c r="O19" s="29"/>
      <c r="P19" s="385"/>
      <c r="Q19" s="407"/>
      <c r="R19" s="35"/>
      <c r="S19" s="35"/>
      <c r="T19" s="35"/>
      <c r="U19" s="35"/>
      <c r="V19" s="35"/>
      <c r="W19" s="35"/>
      <c r="X19" s="403"/>
      <c r="Y19" s="404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>
      <c r="A20" s="27"/>
      <c r="B20" s="27"/>
      <c r="C20" s="385"/>
      <c r="D20" s="407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405"/>
      <c r="L20" s="406"/>
      <c r="M20" s="38" t="s">
        <v>38</v>
      </c>
      <c r="N20" s="34"/>
      <c r="O20" s="29"/>
      <c r="P20" s="385"/>
      <c r="Q20" s="407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405"/>
      <c r="Y20" s="406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>
      <c r="A21" s="27"/>
      <c r="B21" s="27"/>
      <c r="C21" s="391" t="s">
        <v>2</v>
      </c>
      <c r="D21" s="385"/>
      <c r="E21" s="386" t="s">
        <v>39</v>
      </c>
      <c r="F21" s="387"/>
      <c r="G21" s="395"/>
      <c r="H21" s="396"/>
      <c r="I21" s="396"/>
      <c r="J21" s="396"/>
      <c r="K21" s="396"/>
      <c r="L21" s="396"/>
      <c r="M21" s="397"/>
      <c r="N21" s="34"/>
      <c r="O21" s="29"/>
      <c r="P21" s="391" t="s">
        <v>2</v>
      </c>
      <c r="Q21" s="385"/>
      <c r="R21" s="386" t="s">
        <v>39</v>
      </c>
      <c r="S21" s="387"/>
      <c r="T21" s="395"/>
      <c r="U21" s="396"/>
      <c r="V21" s="396"/>
      <c r="W21" s="396"/>
      <c r="X21" s="396"/>
      <c r="Y21" s="396"/>
      <c r="Z21" s="397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>
      <c r="A22" s="27"/>
      <c r="B22" s="27"/>
      <c r="C22" s="393"/>
      <c r="D22" s="385"/>
      <c r="E22" s="388"/>
      <c r="F22" s="389"/>
      <c r="G22" s="398"/>
      <c r="H22" s="399"/>
      <c r="I22" s="399"/>
      <c r="J22" s="399"/>
      <c r="K22" s="399"/>
      <c r="L22" s="399"/>
      <c r="M22" s="400"/>
      <c r="N22" s="34"/>
      <c r="O22" s="29"/>
      <c r="P22" s="393"/>
      <c r="Q22" s="385"/>
      <c r="R22" s="388"/>
      <c r="S22" s="389"/>
      <c r="T22" s="398"/>
      <c r="U22" s="399"/>
      <c r="V22" s="399"/>
      <c r="W22" s="399"/>
      <c r="X22" s="399"/>
      <c r="Y22" s="399"/>
      <c r="Z22" s="40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>
      <c r="A23" s="27"/>
      <c r="B23" s="27"/>
      <c r="C23" s="385" t="s">
        <v>40</v>
      </c>
      <c r="D23" s="385"/>
      <c r="E23" s="385"/>
      <c r="F23" s="385"/>
      <c r="G23" s="391"/>
      <c r="H23" s="391"/>
      <c r="I23" s="390"/>
      <c r="J23" s="390"/>
      <c r="K23" s="390"/>
      <c r="L23" s="390"/>
      <c r="M23" s="390"/>
      <c r="N23" s="34"/>
      <c r="O23" s="29"/>
      <c r="P23" s="385" t="s">
        <v>40</v>
      </c>
      <c r="Q23" s="385"/>
      <c r="R23" s="385"/>
      <c r="S23" s="385"/>
      <c r="T23" s="391"/>
      <c r="U23" s="391"/>
      <c r="V23" s="390"/>
      <c r="W23" s="390"/>
      <c r="X23" s="390"/>
      <c r="Y23" s="390"/>
      <c r="Z23" s="39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>
      <c r="A24" s="27"/>
      <c r="B24" s="27"/>
      <c r="C24" s="385"/>
      <c r="D24" s="385"/>
      <c r="E24" s="385"/>
      <c r="F24" s="385"/>
      <c r="G24" s="392" t="s">
        <v>47</v>
      </c>
      <c r="H24" s="392"/>
      <c r="I24" s="390"/>
      <c r="J24" s="390"/>
      <c r="K24" s="390"/>
      <c r="L24" s="390"/>
      <c r="M24" s="390"/>
      <c r="N24" s="34"/>
      <c r="O24" s="29"/>
      <c r="P24" s="385"/>
      <c r="Q24" s="385"/>
      <c r="R24" s="385"/>
      <c r="S24" s="385"/>
      <c r="T24" s="392" t="s">
        <v>47</v>
      </c>
      <c r="U24" s="392"/>
      <c r="V24" s="390"/>
      <c r="W24" s="390"/>
      <c r="X24" s="390"/>
      <c r="Y24" s="390"/>
      <c r="Z24" s="39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>
      <c r="A25" s="27"/>
      <c r="B25" s="27"/>
      <c r="C25" s="385"/>
      <c r="D25" s="385"/>
      <c r="E25" s="385"/>
      <c r="F25" s="385"/>
      <c r="G25" s="393"/>
      <c r="H25" s="393"/>
      <c r="I25" s="390"/>
      <c r="J25" s="390"/>
      <c r="K25" s="390"/>
      <c r="L25" s="390"/>
      <c r="M25" s="390"/>
      <c r="N25" s="34"/>
      <c r="O25" s="29"/>
      <c r="P25" s="385"/>
      <c r="Q25" s="385"/>
      <c r="R25" s="385"/>
      <c r="S25" s="385"/>
      <c r="T25" s="393"/>
      <c r="U25" s="393"/>
      <c r="V25" s="390"/>
      <c r="W25" s="390"/>
      <c r="X25" s="390"/>
      <c r="Y25" s="390"/>
      <c r="Z25" s="39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>
      <c r="A26" s="27"/>
      <c r="B26" s="27"/>
      <c r="C26" s="39"/>
      <c r="D26" s="390"/>
      <c r="E26" s="390"/>
      <c r="F26" s="390"/>
      <c r="G26" s="385" t="s">
        <v>41</v>
      </c>
      <c r="H26" s="385"/>
      <c r="I26" s="385"/>
      <c r="J26" s="385"/>
      <c r="K26" s="385"/>
      <c r="L26" s="385"/>
      <c r="M26" s="385"/>
      <c r="N26" s="34"/>
      <c r="O26" s="29"/>
      <c r="P26" s="39"/>
      <c r="Q26" s="390"/>
      <c r="R26" s="390"/>
      <c r="S26" s="390"/>
      <c r="T26" s="385" t="s">
        <v>41</v>
      </c>
      <c r="U26" s="385"/>
      <c r="V26" s="385"/>
      <c r="W26" s="385"/>
      <c r="X26" s="385"/>
      <c r="Y26" s="385"/>
      <c r="Z26" s="385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>
      <c r="A27" s="27"/>
      <c r="B27" s="27"/>
      <c r="C27" s="40" t="s">
        <v>48</v>
      </c>
      <c r="D27" s="390"/>
      <c r="E27" s="390"/>
      <c r="F27" s="390"/>
      <c r="G27" s="385"/>
      <c r="H27" s="385"/>
      <c r="I27" s="385"/>
      <c r="J27" s="385"/>
      <c r="K27" s="385"/>
      <c r="L27" s="385"/>
      <c r="M27" s="385"/>
      <c r="N27" s="34"/>
      <c r="O27" s="29"/>
      <c r="P27" s="40" t="s">
        <v>48</v>
      </c>
      <c r="Q27" s="390"/>
      <c r="R27" s="390"/>
      <c r="S27" s="390"/>
      <c r="T27" s="385"/>
      <c r="U27" s="385"/>
      <c r="V27" s="385"/>
      <c r="W27" s="385"/>
      <c r="X27" s="385"/>
      <c r="Y27" s="385"/>
      <c r="Z27" s="385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>
      <c r="A28" s="27"/>
      <c r="B28" s="27"/>
      <c r="C28" s="41"/>
      <c r="D28" s="390"/>
      <c r="E28" s="390"/>
      <c r="F28" s="390"/>
      <c r="G28" s="385"/>
      <c r="H28" s="385"/>
      <c r="I28" s="385"/>
      <c r="J28" s="385"/>
      <c r="K28" s="385"/>
      <c r="L28" s="385"/>
      <c r="M28" s="385"/>
      <c r="N28" s="34"/>
      <c r="O28" s="29"/>
      <c r="P28" s="41"/>
      <c r="Q28" s="390"/>
      <c r="R28" s="390"/>
      <c r="S28" s="390"/>
      <c r="T28" s="385"/>
      <c r="U28" s="385"/>
      <c r="V28" s="385"/>
      <c r="W28" s="385"/>
      <c r="X28" s="385"/>
      <c r="Y28" s="385"/>
      <c r="Z28" s="385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.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36" ht="13.5">
      <c r="N30" s="27"/>
      <c r="O30" s="27"/>
    </row>
    <row r="31" spans="1:36" ht="13.5">
      <c r="N31" s="27"/>
      <c r="O31" s="27"/>
    </row>
    <row r="32" spans="1:36" ht="13.5">
      <c r="N32" s="27"/>
      <c r="O32" s="27"/>
    </row>
    <row r="33" spans="14:15" ht="13.5">
      <c r="N33" s="27"/>
      <c r="O33" s="27"/>
    </row>
    <row r="34" spans="14:15" ht="13.5">
      <c r="N34" s="27"/>
      <c r="O34" s="27"/>
    </row>
    <row r="35" spans="14:15" ht="13.5">
      <c r="N35" s="27"/>
      <c r="O35" s="27"/>
    </row>
    <row r="36" spans="14:15" ht="13.5">
      <c r="N36" s="27"/>
      <c r="O36" s="27"/>
    </row>
    <row r="37" spans="14:15" ht="13.5">
      <c r="N37" s="27"/>
      <c r="O37" s="27"/>
    </row>
    <row r="38" spans="14:15" ht="13.5">
      <c r="N38" s="27"/>
      <c r="O38" s="27"/>
    </row>
    <row r="39" spans="14:15" ht="13.5">
      <c r="N39" s="27"/>
      <c r="O39" s="27"/>
    </row>
    <row r="40" spans="14:15" ht="13.5">
      <c r="N40" s="27"/>
      <c r="O40" s="27"/>
    </row>
    <row r="41" spans="14:15" ht="13.5">
      <c r="N41" s="27"/>
      <c r="O41" s="27"/>
    </row>
    <row r="42" spans="14:15" ht="13.5">
      <c r="N42" s="27"/>
      <c r="O42" s="27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Z46"/>
  <sheetViews>
    <sheetView workbookViewId="0">
      <selection activeCell="N9" sqref="N9"/>
    </sheetView>
  </sheetViews>
  <sheetFormatPr defaultColWidth="9" defaultRowHeight="12"/>
  <cols>
    <col min="1" max="1" width="2.5" style="31" customWidth="1"/>
    <col min="2" max="2" width="4.375" style="31" customWidth="1"/>
    <col min="3" max="3" width="11.25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9.375" style="31" customWidth="1"/>
    <col min="16" max="16" width="11.25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16384" width="9" style="31"/>
  </cols>
  <sheetData>
    <row r="1" spans="1:26" s="48" customFormat="1" ht="15" customHeight="1">
      <c r="A1" s="49"/>
      <c r="B1" s="49"/>
      <c r="C1" s="49"/>
      <c r="D1" s="394" t="s">
        <v>49</v>
      </c>
      <c r="E1" s="394"/>
      <c r="F1" s="394"/>
      <c r="G1" s="394"/>
      <c r="H1" s="394"/>
      <c r="I1" s="394"/>
      <c r="J1" s="394"/>
      <c r="K1" s="27"/>
      <c r="L1" s="27"/>
      <c r="M1" s="27"/>
      <c r="N1" s="28"/>
      <c r="O1" s="29"/>
      <c r="P1" s="49"/>
      <c r="Q1" s="394" t="s">
        <v>49</v>
      </c>
      <c r="R1" s="394"/>
      <c r="S1" s="394"/>
      <c r="T1" s="394"/>
      <c r="U1" s="394"/>
      <c r="V1" s="394"/>
      <c r="W1" s="394"/>
      <c r="X1" s="27"/>
      <c r="Y1" s="27"/>
      <c r="Z1" s="27"/>
    </row>
    <row r="2" spans="1:26" ht="15" customHeight="1">
      <c r="A2" s="27"/>
      <c r="B2" s="27"/>
      <c r="C2" s="27"/>
      <c r="D2" s="27"/>
      <c r="E2" s="27"/>
      <c r="F2" s="27"/>
      <c r="G2" s="27"/>
      <c r="H2" s="27"/>
      <c r="I2" s="27"/>
      <c r="J2" s="415" t="s">
        <v>0</v>
      </c>
      <c r="K2" s="415"/>
      <c r="L2" s="415"/>
      <c r="M2" s="415"/>
      <c r="N2" s="28"/>
      <c r="O2" s="29"/>
      <c r="P2" s="27"/>
      <c r="Q2" s="27"/>
      <c r="R2" s="27"/>
      <c r="S2" s="27"/>
      <c r="T2" s="27"/>
      <c r="U2" s="27"/>
      <c r="V2" s="27"/>
      <c r="W2" s="415" t="s">
        <v>0</v>
      </c>
      <c r="X2" s="415"/>
      <c r="Y2" s="415"/>
      <c r="Z2" s="415"/>
    </row>
    <row r="3" spans="1:26" ht="18.75" customHeight="1">
      <c r="A3" s="27"/>
      <c r="B3" s="27"/>
      <c r="C3" s="50" t="s">
        <v>26</v>
      </c>
      <c r="D3" s="412"/>
      <c r="E3" s="413"/>
      <c r="F3" s="413"/>
      <c r="G3" s="414"/>
      <c r="H3" s="412" t="s">
        <v>42</v>
      </c>
      <c r="I3" s="413"/>
      <c r="J3" s="414"/>
      <c r="K3" s="412" t="s">
        <v>43</v>
      </c>
      <c r="L3" s="413"/>
      <c r="M3" s="414"/>
      <c r="N3" s="34"/>
      <c r="O3" s="29"/>
      <c r="P3" s="50" t="s">
        <v>26</v>
      </c>
      <c r="Q3" s="412"/>
      <c r="R3" s="413"/>
      <c r="S3" s="413"/>
      <c r="T3" s="414"/>
      <c r="U3" s="412" t="s">
        <v>42</v>
      </c>
      <c r="V3" s="413"/>
      <c r="W3" s="414"/>
      <c r="X3" s="412" t="s">
        <v>43</v>
      </c>
      <c r="Y3" s="413"/>
      <c r="Z3" s="414"/>
    </row>
    <row r="4" spans="1:26" ht="18.75" customHeight="1">
      <c r="A4" s="27"/>
      <c r="B4" s="27"/>
      <c r="C4" s="50" t="s">
        <v>2</v>
      </c>
      <c r="D4" s="385" t="s">
        <v>44</v>
      </c>
      <c r="E4" s="385"/>
      <c r="F4" s="385"/>
      <c r="G4" s="385"/>
      <c r="H4" s="412" t="s">
        <v>45</v>
      </c>
      <c r="I4" s="413"/>
      <c r="J4" s="413"/>
      <c r="K4" s="413"/>
      <c r="L4" s="413"/>
      <c r="M4" s="414"/>
      <c r="N4" s="34"/>
      <c r="O4" s="29"/>
      <c r="P4" s="50" t="s">
        <v>2</v>
      </c>
      <c r="Q4" s="385" t="s">
        <v>44</v>
      </c>
      <c r="R4" s="385"/>
      <c r="S4" s="385"/>
      <c r="T4" s="385"/>
      <c r="U4" s="412" t="s">
        <v>45</v>
      </c>
      <c r="V4" s="413"/>
      <c r="W4" s="413"/>
      <c r="X4" s="413"/>
      <c r="Y4" s="413"/>
      <c r="Z4" s="414"/>
    </row>
    <row r="5" spans="1:26" ht="26.25" customHeight="1">
      <c r="A5" s="27"/>
      <c r="B5" s="27"/>
      <c r="C5" s="51"/>
      <c r="D5" s="385"/>
      <c r="E5" s="385"/>
      <c r="F5" s="385"/>
      <c r="G5" s="385"/>
      <c r="H5" s="412"/>
      <c r="I5" s="413"/>
      <c r="J5" s="413"/>
      <c r="K5" s="413"/>
      <c r="L5" s="413"/>
      <c r="M5" s="414"/>
      <c r="N5" s="34"/>
      <c r="O5" s="29"/>
      <c r="P5" s="51"/>
      <c r="Q5" s="385"/>
      <c r="R5" s="385"/>
      <c r="S5" s="385"/>
      <c r="T5" s="385"/>
      <c r="U5" s="412"/>
      <c r="V5" s="413"/>
      <c r="W5" s="413"/>
      <c r="X5" s="413"/>
      <c r="Y5" s="413"/>
      <c r="Z5" s="414"/>
    </row>
    <row r="6" spans="1:26" ht="26.25" customHeight="1">
      <c r="A6" s="27"/>
      <c r="B6" s="27"/>
      <c r="C6" s="50"/>
      <c r="D6" s="385"/>
      <c r="E6" s="385"/>
      <c r="F6" s="385"/>
      <c r="G6" s="385"/>
      <c r="H6" s="412"/>
      <c r="I6" s="413"/>
      <c r="J6" s="413"/>
      <c r="K6" s="413"/>
      <c r="L6" s="413"/>
      <c r="M6" s="414"/>
      <c r="N6" s="34"/>
      <c r="O6" s="29"/>
      <c r="P6" s="50"/>
      <c r="Q6" s="385"/>
      <c r="R6" s="385"/>
      <c r="S6" s="385"/>
      <c r="T6" s="385"/>
      <c r="U6" s="412"/>
      <c r="V6" s="413"/>
      <c r="W6" s="413"/>
      <c r="X6" s="413"/>
      <c r="Y6" s="413"/>
      <c r="Z6" s="414"/>
    </row>
    <row r="7" spans="1:26" ht="26.25" customHeight="1">
      <c r="A7" s="27"/>
      <c r="B7" s="27"/>
      <c r="C7" s="50"/>
      <c r="D7" s="385"/>
      <c r="E7" s="385"/>
      <c r="F7" s="385"/>
      <c r="G7" s="385"/>
      <c r="H7" s="412"/>
      <c r="I7" s="413"/>
      <c r="J7" s="413"/>
      <c r="K7" s="413"/>
      <c r="L7" s="413"/>
      <c r="M7" s="414"/>
      <c r="N7" s="34"/>
      <c r="O7" s="29"/>
      <c r="P7" s="50"/>
      <c r="Q7" s="385"/>
      <c r="R7" s="385"/>
      <c r="S7" s="385"/>
      <c r="T7" s="385"/>
      <c r="U7" s="412"/>
      <c r="V7" s="413"/>
      <c r="W7" s="413"/>
      <c r="X7" s="413"/>
      <c r="Y7" s="413"/>
      <c r="Z7" s="414"/>
    </row>
    <row r="8" spans="1:26" ht="26.25" customHeight="1">
      <c r="A8" s="27"/>
      <c r="B8" s="27"/>
      <c r="C8" s="51"/>
      <c r="D8" s="385"/>
      <c r="E8" s="385"/>
      <c r="F8" s="385"/>
      <c r="G8" s="385"/>
      <c r="H8" s="412"/>
      <c r="I8" s="413"/>
      <c r="J8" s="413"/>
      <c r="K8" s="413"/>
      <c r="L8" s="413"/>
      <c r="M8" s="414"/>
      <c r="N8" s="34"/>
      <c r="O8" s="29"/>
      <c r="P8" s="51"/>
      <c r="Q8" s="385"/>
      <c r="R8" s="385"/>
      <c r="S8" s="385"/>
      <c r="T8" s="385"/>
      <c r="U8" s="412"/>
      <c r="V8" s="413"/>
      <c r="W8" s="413"/>
      <c r="X8" s="413"/>
      <c r="Y8" s="413"/>
      <c r="Z8" s="414"/>
    </row>
    <row r="9" spans="1:26" ht="26.25" customHeight="1">
      <c r="A9" s="27"/>
      <c r="B9" s="27"/>
      <c r="C9" s="51"/>
      <c r="D9" s="385"/>
      <c r="E9" s="385"/>
      <c r="F9" s="385"/>
      <c r="G9" s="385"/>
      <c r="H9" s="412"/>
      <c r="I9" s="413"/>
      <c r="J9" s="413"/>
      <c r="K9" s="413"/>
      <c r="L9" s="413"/>
      <c r="M9" s="414"/>
      <c r="N9" s="34"/>
      <c r="O9" s="29"/>
      <c r="P9" s="51"/>
      <c r="Q9" s="385"/>
      <c r="R9" s="385"/>
      <c r="S9" s="385"/>
      <c r="T9" s="385"/>
      <c r="U9" s="412"/>
      <c r="V9" s="413"/>
      <c r="W9" s="413"/>
      <c r="X9" s="413"/>
      <c r="Y9" s="413"/>
      <c r="Z9" s="414"/>
    </row>
    <row r="10" spans="1:26" ht="26.25" customHeight="1">
      <c r="A10" s="27"/>
      <c r="B10" s="27"/>
      <c r="C10" s="51"/>
      <c r="D10" s="385"/>
      <c r="E10" s="385"/>
      <c r="F10" s="385"/>
      <c r="G10" s="385"/>
      <c r="H10" s="412"/>
      <c r="I10" s="413"/>
      <c r="J10" s="413"/>
      <c r="K10" s="413"/>
      <c r="L10" s="413"/>
      <c r="M10" s="414"/>
      <c r="N10" s="34"/>
      <c r="O10" s="29"/>
      <c r="P10" s="51"/>
      <c r="Q10" s="385"/>
      <c r="R10" s="385"/>
      <c r="S10" s="385"/>
      <c r="T10" s="385"/>
      <c r="U10" s="412"/>
      <c r="V10" s="413"/>
      <c r="W10" s="413"/>
      <c r="X10" s="413"/>
      <c r="Y10" s="413"/>
      <c r="Z10" s="414"/>
    </row>
    <row r="11" spans="1:26" ht="18.75" customHeight="1">
      <c r="A11" s="27"/>
      <c r="B11" s="27"/>
      <c r="C11" s="409" t="s">
        <v>48</v>
      </c>
      <c r="D11" s="391"/>
      <c r="E11" s="391"/>
      <c r="F11" s="411" t="s">
        <v>46</v>
      </c>
      <c r="G11" s="411"/>
      <c r="H11" s="385"/>
      <c r="I11" s="385"/>
      <c r="J11" s="385"/>
      <c r="K11" s="385"/>
      <c r="L11" s="385"/>
      <c r="M11" s="385"/>
      <c r="N11" s="34"/>
      <c r="O11" s="29"/>
      <c r="P11" s="409" t="s">
        <v>48</v>
      </c>
      <c r="Q11" s="391"/>
      <c r="R11" s="391"/>
      <c r="S11" s="411" t="s">
        <v>46</v>
      </c>
      <c r="T11" s="411"/>
      <c r="U11" s="385"/>
      <c r="V11" s="385"/>
      <c r="W11" s="385"/>
      <c r="X11" s="385"/>
      <c r="Y11" s="385"/>
      <c r="Z11" s="385"/>
    </row>
    <row r="12" spans="1:26" ht="18.75" customHeight="1">
      <c r="A12" s="27"/>
      <c r="B12" s="27"/>
      <c r="C12" s="410"/>
      <c r="D12" s="393"/>
      <c r="E12" s="393"/>
      <c r="F12" s="393"/>
      <c r="G12" s="393"/>
      <c r="H12" s="385"/>
      <c r="I12" s="385"/>
      <c r="J12" s="385"/>
      <c r="K12" s="385"/>
      <c r="L12" s="385"/>
      <c r="M12" s="385"/>
      <c r="N12" s="34"/>
      <c r="O12" s="29"/>
      <c r="P12" s="410"/>
      <c r="Q12" s="393"/>
      <c r="R12" s="393"/>
      <c r="S12" s="393"/>
      <c r="T12" s="393"/>
      <c r="U12" s="385"/>
      <c r="V12" s="385"/>
      <c r="W12" s="385"/>
      <c r="X12" s="385"/>
      <c r="Y12" s="385"/>
      <c r="Z12" s="385"/>
    </row>
    <row r="13" spans="1:26" ht="37.5" customHeight="1">
      <c r="A13" s="27"/>
      <c r="B13" s="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3"/>
      <c r="O13" s="44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4" customHeight="1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>
      <c r="A15" s="27"/>
      <c r="B15" s="27"/>
      <c r="C15" s="49"/>
      <c r="D15" s="394" t="s">
        <v>49</v>
      </c>
      <c r="E15" s="394"/>
      <c r="F15" s="394"/>
      <c r="G15" s="394"/>
      <c r="H15" s="394"/>
      <c r="I15" s="394"/>
      <c r="J15" s="394"/>
      <c r="K15" s="27"/>
      <c r="L15" s="27"/>
      <c r="M15" s="27"/>
      <c r="N15" s="28"/>
      <c r="O15" s="29"/>
      <c r="P15" s="49"/>
      <c r="Q15" s="394" t="s">
        <v>49</v>
      </c>
      <c r="R15" s="394"/>
      <c r="S15" s="394"/>
      <c r="T15" s="394"/>
      <c r="U15" s="394"/>
      <c r="V15" s="394"/>
      <c r="W15" s="394"/>
      <c r="X15" s="27"/>
      <c r="Y15" s="27"/>
      <c r="Z15" s="27"/>
    </row>
    <row r="16" spans="1:26" ht="15" customHeight="1">
      <c r="A16" s="27"/>
      <c r="B16" s="27"/>
      <c r="C16" s="27"/>
      <c r="D16" s="27"/>
      <c r="E16" s="27"/>
      <c r="F16" s="27"/>
      <c r="G16" s="27"/>
      <c r="H16" s="27"/>
      <c r="I16" s="27"/>
      <c r="J16" s="415" t="s">
        <v>0</v>
      </c>
      <c r="K16" s="415"/>
      <c r="L16" s="415"/>
      <c r="M16" s="415"/>
      <c r="N16" s="28"/>
      <c r="O16" s="29"/>
      <c r="P16" s="27"/>
      <c r="Q16" s="27"/>
      <c r="R16" s="27"/>
      <c r="S16" s="27"/>
      <c r="T16" s="27"/>
      <c r="U16" s="27"/>
      <c r="V16" s="27"/>
      <c r="W16" s="415" t="s">
        <v>0</v>
      </c>
      <c r="X16" s="415"/>
      <c r="Y16" s="415"/>
      <c r="Z16" s="415"/>
    </row>
    <row r="17" spans="1:26" ht="18.75" customHeight="1">
      <c r="A17" s="27"/>
      <c r="B17" s="27"/>
      <c r="C17" s="50" t="s">
        <v>26</v>
      </c>
      <c r="D17" s="412"/>
      <c r="E17" s="413"/>
      <c r="F17" s="413"/>
      <c r="G17" s="414"/>
      <c r="H17" s="412" t="s">
        <v>42</v>
      </c>
      <c r="I17" s="413"/>
      <c r="J17" s="414"/>
      <c r="K17" s="412" t="s">
        <v>43</v>
      </c>
      <c r="L17" s="413"/>
      <c r="M17" s="414"/>
      <c r="N17" s="34"/>
      <c r="O17" s="29"/>
      <c r="P17" s="50" t="s">
        <v>26</v>
      </c>
      <c r="Q17" s="412"/>
      <c r="R17" s="413"/>
      <c r="S17" s="413"/>
      <c r="T17" s="414"/>
      <c r="U17" s="412" t="s">
        <v>42</v>
      </c>
      <c r="V17" s="413"/>
      <c r="W17" s="414"/>
      <c r="X17" s="412" t="s">
        <v>43</v>
      </c>
      <c r="Y17" s="413"/>
      <c r="Z17" s="414"/>
    </row>
    <row r="18" spans="1:26" ht="18.75" customHeight="1">
      <c r="A18" s="27"/>
      <c r="B18" s="27"/>
      <c r="C18" s="50" t="s">
        <v>2</v>
      </c>
      <c r="D18" s="385" t="s">
        <v>44</v>
      </c>
      <c r="E18" s="385"/>
      <c r="F18" s="385"/>
      <c r="G18" s="385"/>
      <c r="H18" s="412" t="s">
        <v>45</v>
      </c>
      <c r="I18" s="413"/>
      <c r="J18" s="413"/>
      <c r="K18" s="413"/>
      <c r="L18" s="413"/>
      <c r="M18" s="414"/>
      <c r="N18" s="34"/>
      <c r="O18" s="29"/>
      <c r="P18" s="50" t="s">
        <v>2</v>
      </c>
      <c r="Q18" s="385" t="s">
        <v>44</v>
      </c>
      <c r="R18" s="385"/>
      <c r="S18" s="385"/>
      <c r="T18" s="385"/>
      <c r="U18" s="412" t="s">
        <v>45</v>
      </c>
      <c r="V18" s="413"/>
      <c r="W18" s="413"/>
      <c r="X18" s="413"/>
      <c r="Y18" s="413"/>
      <c r="Z18" s="414"/>
    </row>
    <row r="19" spans="1:26" ht="26.25" customHeight="1">
      <c r="A19" s="27"/>
      <c r="B19" s="27"/>
      <c r="C19" s="51"/>
      <c r="D19" s="385"/>
      <c r="E19" s="385"/>
      <c r="F19" s="385"/>
      <c r="G19" s="385"/>
      <c r="H19" s="412"/>
      <c r="I19" s="413"/>
      <c r="J19" s="413"/>
      <c r="K19" s="413"/>
      <c r="L19" s="413"/>
      <c r="M19" s="414"/>
      <c r="N19" s="34"/>
      <c r="O19" s="29"/>
      <c r="P19" s="51"/>
      <c r="Q19" s="385"/>
      <c r="R19" s="385"/>
      <c r="S19" s="385"/>
      <c r="T19" s="385"/>
      <c r="U19" s="412"/>
      <c r="V19" s="413"/>
      <c r="W19" s="413"/>
      <c r="X19" s="413"/>
      <c r="Y19" s="413"/>
      <c r="Z19" s="414"/>
    </row>
    <row r="20" spans="1:26" ht="26.25" customHeight="1">
      <c r="A20" s="27"/>
      <c r="B20" s="27"/>
      <c r="C20" s="50"/>
      <c r="D20" s="385"/>
      <c r="E20" s="385"/>
      <c r="F20" s="385"/>
      <c r="G20" s="385"/>
      <c r="H20" s="412"/>
      <c r="I20" s="413"/>
      <c r="J20" s="413"/>
      <c r="K20" s="413"/>
      <c r="L20" s="413"/>
      <c r="M20" s="414"/>
      <c r="N20" s="34"/>
      <c r="O20" s="29"/>
      <c r="P20" s="50"/>
      <c r="Q20" s="385"/>
      <c r="R20" s="385"/>
      <c r="S20" s="385"/>
      <c r="T20" s="385"/>
      <c r="U20" s="412"/>
      <c r="V20" s="413"/>
      <c r="W20" s="413"/>
      <c r="X20" s="413"/>
      <c r="Y20" s="413"/>
      <c r="Z20" s="414"/>
    </row>
    <row r="21" spans="1:26" ht="26.25" customHeight="1">
      <c r="A21" s="27"/>
      <c r="B21" s="27"/>
      <c r="C21" s="50"/>
      <c r="D21" s="385"/>
      <c r="E21" s="385"/>
      <c r="F21" s="385"/>
      <c r="G21" s="385"/>
      <c r="H21" s="412"/>
      <c r="I21" s="413"/>
      <c r="J21" s="413"/>
      <c r="K21" s="413"/>
      <c r="L21" s="413"/>
      <c r="M21" s="414"/>
      <c r="N21" s="34"/>
      <c r="O21" s="29"/>
      <c r="P21" s="50"/>
      <c r="Q21" s="385"/>
      <c r="R21" s="385"/>
      <c r="S21" s="385"/>
      <c r="T21" s="385"/>
      <c r="U21" s="412"/>
      <c r="V21" s="413"/>
      <c r="W21" s="413"/>
      <c r="X21" s="413"/>
      <c r="Y21" s="413"/>
      <c r="Z21" s="414"/>
    </row>
    <row r="22" spans="1:26" ht="26.25" customHeight="1">
      <c r="A22" s="27"/>
      <c r="B22" s="27"/>
      <c r="C22" s="51"/>
      <c r="D22" s="385"/>
      <c r="E22" s="385"/>
      <c r="F22" s="385"/>
      <c r="G22" s="385"/>
      <c r="H22" s="412"/>
      <c r="I22" s="413"/>
      <c r="J22" s="413"/>
      <c r="K22" s="413"/>
      <c r="L22" s="413"/>
      <c r="M22" s="414"/>
      <c r="N22" s="34"/>
      <c r="O22" s="29"/>
      <c r="P22" s="51"/>
      <c r="Q22" s="385"/>
      <c r="R22" s="385"/>
      <c r="S22" s="385"/>
      <c r="T22" s="385"/>
      <c r="U22" s="412"/>
      <c r="V22" s="413"/>
      <c r="W22" s="413"/>
      <c r="X22" s="413"/>
      <c r="Y22" s="413"/>
      <c r="Z22" s="414"/>
    </row>
    <row r="23" spans="1:26" ht="26.25" customHeight="1">
      <c r="A23" s="27"/>
      <c r="B23" s="27"/>
      <c r="C23" s="51"/>
      <c r="D23" s="385"/>
      <c r="E23" s="385"/>
      <c r="F23" s="385"/>
      <c r="G23" s="385"/>
      <c r="H23" s="412"/>
      <c r="I23" s="413"/>
      <c r="J23" s="413"/>
      <c r="K23" s="413"/>
      <c r="L23" s="413"/>
      <c r="M23" s="414"/>
      <c r="N23" s="34"/>
      <c r="O23" s="29"/>
      <c r="P23" s="51"/>
      <c r="Q23" s="385"/>
      <c r="R23" s="385"/>
      <c r="S23" s="385"/>
      <c r="T23" s="385"/>
      <c r="U23" s="412"/>
      <c r="V23" s="413"/>
      <c r="W23" s="413"/>
      <c r="X23" s="413"/>
      <c r="Y23" s="413"/>
      <c r="Z23" s="414"/>
    </row>
    <row r="24" spans="1:26" ht="26.25" customHeight="1">
      <c r="A24" s="27"/>
      <c r="B24" s="27"/>
      <c r="C24" s="51"/>
      <c r="D24" s="385"/>
      <c r="E24" s="385"/>
      <c r="F24" s="385"/>
      <c r="G24" s="385"/>
      <c r="H24" s="412"/>
      <c r="I24" s="413"/>
      <c r="J24" s="413"/>
      <c r="K24" s="413"/>
      <c r="L24" s="413"/>
      <c r="M24" s="414"/>
      <c r="N24" s="34"/>
      <c r="O24" s="29"/>
      <c r="P24" s="51"/>
      <c r="Q24" s="385"/>
      <c r="R24" s="385"/>
      <c r="S24" s="385"/>
      <c r="T24" s="385"/>
      <c r="U24" s="412"/>
      <c r="V24" s="413"/>
      <c r="W24" s="413"/>
      <c r="X24" s="413"/>
      <c r="Y24" s="413"/>
      <c r="Z24" s="414"/>
    </row>
    <row r="25" spans="1:26" ht="18.75" customHeight="1">
      <c r="A25" s="27"/>
      <c r="B25" s="27"/>
      <c r="C25" s="409" t="s">
        <v>48</v>
      </c>
      <c r="D25" s="391"/>
      <c r="E25" s="391"/>
      <c r="F25" s="411" t="s">
        <v>46</v>
      </c>
      <c r="G25" s="411"/>
      <c r="H25" s="385"/>
      <c r="I25" s="385"/>
      <c r="J25" s="385"/>
      <c r="K25" s="385"/>
      <c r="L25" s="385"/>
      <c r="M25" s="385"/>
      <c r="N25" s="34"/>
      <c r="O25" s="29"/>
      <c r="P25" s="409" t="s">
        <v>48</v>
      </c>
      <c r="Q25" s="391"/>
      <c r="R25" s="391"/>
      <c r="S25" s="411" t="s">
        <v>46</v>
      </c>
      <c r="T25" s="411"/>
      <c r="U25" s="385"/>
      <c r="V25" s="385"/>
      <c r="W25" s="385"/>
      <c r="X25" s="385"/>
      <c r="Y25" s="385"/>
      <c r="Z25" s="385"/>
    </row>
    <row r="26" spans="1:26" ht="18.75" customHeight="1">
      <c r="A26" s="27"/>
      <c r="B26" s="27"/>
      <c r="C26" s="410"/>
      <c r="D26" s="393"/>
      <c r="E26" s="393"/>
      <c r="F26" s="393"/>
      <c r="G26" s="393"/>
      <c r="H26" s="385"/>
      <c r="I26" s="385"/>
      <c r="J26" s="385"/>
      <c r="K26" s="385"/>
      <c r="L26" s="385"/>
      <c r="M26" s="385"/>
      <c r="N26" s="34"/>
      <c r="O26" s="29"/>
      <c r="P26" s="410"/>
      <c r="Q26" s="393"/>
      <c r="R26" s="393"/>
      <c r="S26" s="393"/>
      <c r="T26" s="393"/>
      <c r="U26" s="385"/>
      <c r="V26" s="385"/>
      <c r="W26" s="385"/>
      <c r="X26" s="385"/>
      <c r="Y26" s="385"/>
      <c r="Z26" s="385"/>
    </row>
    <row r="27" spans="1:26" ht="22.5" customHeight="1">
      <c r="A27" s="27"/>
      <c r="B27" s="27"/>
      <c r="C27" s="53"/>
      <c r="D27" s="54"/>
      <c r="E27" s="54"/>
      <c r="F27" s="54"/>
      <c r="G27" s="55"/>
      <c r="H27" s="55"/>
      <c r="I27" s="55"/>
      <c r="J27" s="55"/>
      <c r="K27" s="55"/>
      <c r="L27" s="55"/>
      <c r="M27" s="55"/>
      <c r="N27" s="27"/>
      <c r="O27" s="27"/>
      <c r="P27" s="53"/>
      <c r="Q27" s="54"/>
      <c r="R27" s="54"/>
      <c r="S27" s="54"/>
      <c r="T27" s="55"/>
      <c r="U27" s="55"/>
      <c r="V27" s="55"/>
      <c r="W27" s="55"/>
      <c r="X27" s="55"/>
      <c r="Y27" s="55"/>
      <c r="Z27" s="55"/>
    </row>
    <row r="28" spans="1:26" ht="13.5">
      <c r="N28" s="27"/>
      <c r="O28" s="27"/>
    </row>
    <row r="29" spans="1:26" ht="13.5">
      <c r="N29" s="27"/>
      <c r="O29" s="27"/>
    </row>
    <row r="30" spans="1:26" ht="13.5">
      <c r="N30" s="27"/>
      <c r="O30" s="27"/>
    </row>
    <row r="31" spans="1:26" ht="13.5">
      <c r="N31" s="27"/>
      <c r="O31" s="27"/>
    </row>
    <row r="32" spans="1:26" ht="13.5">
      <c r="N32" s="27"/>
      <c r="O32" s="27"/>
    </row>
    <row r="33" spans="14:15" ht="13.5">
      <c r="N33" s="27"/>
      <c r="O33" s="27"/>
    </row>
    <row r="34" spans="14:15" ht="13.5">
      <c r="N34" s="27"/>
      <c r="O34" s="27"/>
    </row>
    <row r="35" spans="14:15" ht="13.5">
      <c r="N35" s="27"/>
      <c r="O35" s="27"/>
    </row>
    <row r="36" spans="14:15" ht="13.5">
      <c r="N36" s="27"/>
      <c r="O36" s="27"/>
    </row>
    <row r="37" spans="14:15" ht="13.5">
      <c r="N37" s="27"/>
      <c r="O37" s="27"/>
    </row>
    <row r="38" spans="14:15" ht="13.5">
      <c r="N38" s="27"/>
      <c r="O38" s="27"/>
    </row>
    <row r="39" spans="14:15" ht="13.5">
      <c r="N39" s="27"/>
      <c r="O39" s="27"/>
    </row>
    <row r="40" spans="14:15" ht="13.5">
      <c r="N40" s="27"/>
      <c r="O40" s="27"/>
    </row>
    <row r="41" spans="14:15" ht="13.5">
      <c r="N41" s="27"/>
      <c r="O41" s="27"/>
    </row>
    <row r="42" spans="14:15" ht="13.5">
      <c r="N42" s="27"/>
      <c r="O42" s="27"/>
    </row>
    <row r="43" spans="14:15" ht="13.5">
      <c r="N43" s="27"/>
      <c r="O43" s="27"/>
    </row>
    <row r="44" spans="14:15" ht="13.5">
      <c r="N44" s="27"/>
      <c r="O44" s="27"/>
    </row>
    <row r="45" spans="14:15" ht="13.5">
      <c r="N45" s="27"/>
      <c r="O45" s="27"/>
    </row>
    <row r="46" spans="14:15" ht="13.5">
      <c r="N46" s="27"/>
      <c r="O46" s="27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9FF99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>
      <c r="A1" s="288" t="s">
        <v>102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Q1" s="292" t="s">
        <v>184</v>
      </c>
      <c r="R1" s="293"/>
      <c r="S1" s="293"/>
      <c r="T1" s="293"/>
      <c r="U1" s="294">
        <f>名簿!$D$3</f>
        <v>0</v>
      </c>
      <c r="V1" s="294"/>
      <c r="W1" s="294"/>
      <c r="X1" s="294"/>
      <c r="Y1" s="295"/>
      <c r="Z1" s="292" t="s">
        <v>185</v>
      </c>
      <c r="AA1" s="293"/>
      <c r="AB1" s="168">
        <f>名簿!$D$8</f>
        <v>0</v>
      </c>
      <c r="AC1" s="166"/>
      <c r="AD1" s="166"/>
      <c r="AE1" s="280">
        <f>名簿!$D$3</f>
        <v>0</v>
      </c>
      <c r="AF1" s="281"/>
      <c r="AG1" s="282"/>
    </row>
    <row r="2" spans="1:33" ht="15.95" customHeight="1" thickBot="1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75" t="s">
        <v>74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3" ht="15.95" customHeight="1" thickBot="1">
      <c r="A3" s="284" t="s">
        <v>91</v>
      </c>
      <c r="B3" s="286" t="s">
        <v>86</v>
      </c>
      <c r="C3" s="276" t="s">
        <v>75</v>
      </c>
      <c r="D3" s="276" t="s">
        <v>72</v>
      </c>
      <c r="E3" s="276" t="s">
        <v>100</v>
      </c>
      <c r="F3" s="276" t="s">
        <v>71</v>
      </c>
      <c r="G3" s="276" t="s">
        <v>77</v>
      </c>
      <c r="H3" s="276" t="s">
        <v>78</v>
      </c>
      <c r="I3" s="283" t="s">
        <v>85</v>
      </c>
      <c r="J3" s="283"/>
      <c r="K3" s="283"/>
      <c r="L3" s="283"/>
      <c r="M3" s="283"/>
      <c r="N3" s="283"/>
      <c r="O3" s="278" t="s">
        <v>80</v>
      </c>
      <c r="Q3" s="284" t="s">
        <v>91</v>
      </c>
      <c r="R3" s="286" t="s">
        <v>86</v>
      </c>
      <c r="S3" s="276" t="s">
        <v>75</v>
      </c>
      <c r="T3" s="276" t="s">
        <v>72</v>
      </c>
      <c r="U3" s="276" t="s">
        <v>100</v>
      </c>
      <c r="V3" s="276" t="s">
        <v>71</v>
      </c>
      <c r="W3" s="276" t="s">
        <v>77</v>
      </c>
      <c r="X3" s="276" t="s">
        <v>78</v>
      </c>
      <c r="Y3" s="283" t="s">
        <v>85</v>
      </c>
      <c r="Z3" s="283"/>
      <c r="AA3" s="283"/>
      <c r="AB3" s="283"/>
      <c r="AC3" s="283"/>
      <c r="AD3" s="283"/>
      <c r="AE3" s="278" t="s">
        <v>80</v>
      </c>
    </row>
    <row r="4" spans="1:33" ht="15.95" customHeight="1" thickTop="1" thickBot="1">
      <c r="A4" s="285"/>
      <c r="B4" s="287"/>
      <c r="C4" s="277"/>
      <c r="D4" s="277"/>
      <c r="E4" s="277"/>
      <c r="F4" s="277"/>
      <c r="G4" s="277"/>
      <c r="H4" s="277"/>
      <c r="I4" s="183" t="s">
        <v>87</v>
      </c>
      <c r="J4" s="184" t="s">
        <v>88</v>
      </c>
      <c r="K4" s="183" t="s">
        <v>89</v>
      </c>
      <c r="L4" s="184" t="s">
        <v>88</v>
      </c>
      <c r="M4" s="183" t="s">
        <v>90</v>
      </c>
      <c r="N4" s="184" t="s">
        <v>88</v>
      </c>
      <c r="O4" s="279"/>
      <c r="Q4" s="285"/>
      <c r="R4" s="287"/>
      <c r="S4" s="277"/>
      <c r="T4" s="277"/>
      <c r="U4" s="277"/>
      <c r="V4" s="277"/>
      <c r="W4" s="277"/>
      <c r="X4" s="277"/>
      <c r="Y4" s="183" t="s">
        <v>87</v>
      </c>
      <c r="Z4" s="184" t="s">
        <v>88</v>
      </c>
      <c r="AA4" s="183" t="s">
        <v>89</v>
      </c>
      <c r="AB4" s="184" t="s">
        <v>88</v>
      </c>
      <c r="AC4" s="183" t="s">
        <v>90</v>
      </c>
      <c r="AD4" s="184" t="s">
        <v>88</v>
      </c>
      <c r="AE4" s="279"/>
    </row>
    <row r="5" spans="1:33" ht="15.95" customHeight="1" thickTop="1">
      <c r="A5" s="164">
        <v>1</v>
      </c>
      <c r="B5" s="178" t="str">
        <f t="shared" ref="B5:B36" si="0">IF(VLOOKUP(A5,記②男,2,FALSE)="","",VLOOKUP(A5,記②男,2,FALSE))</f>
        <v/>
      </c>
      <c r="C5" s="181" t="str">
        <f t="shared" ref="C5:C68" si="1">IF(B5="","",VLOOKUP(B5,名簿,2,FALSE))</f>
        <v/>
      </c>
      <c r="D5" s="99" t="str">
        <f>IF(B5="","",$U$1)</f>
        <v/>
      </c>
      <c r="E5" s="99" t="str">
        <f t="shared" ref="E5:E36" si="2">IF(B5="","",IF(VLOOKUP(B5,名簿,3,FALSE)="","",VLOOKUP(B5,名簿,3,FALSE)))</f>
        <v/>
      </c>
      <c r="F5" s="99" t="str">
        <f>IF(B5="","",$AB$1)</f>
        <v/>
      </c>
      <c r="G5" s="99" t="str">
        <f t="shared" ref="G5:G36" si="3">IF(B5="","",IF(VLOOKUP(B5,名簿,4,FALSE)="","",VLOOKUP(B5,名簿,4,FALSE)))</f>
        <v/>
      </c>
      <c r="H5" s="99" t="str">
        <f t="shared" ref="H5:H36" si="4">IF(B5="","",IF(VLOOKUP(B5,名簿,5,FALSE)="","",VLOOKUP(B5,名簿,5,FALSE)))</f>
        <v/>
      </c>
      <c r="I5" s="100" t="str">
        <f t="shared" ref="I5:I36" si="5">IF(B5="","",IF(VLOOKUP(A5,記②男,5,FALSE)="","",VLOOKUP(A5,記②男,5,FALSE)))</f>
        <v/>
      </c>
      <c r="J5" s="101" t="str">
        <f t="shared" ref="J5:J36" si="6">IF(B5="","",IF(VLOOKUP(A5,記②男,6,FALSE)="","",VLOOKUP(A5,記②男,6,FALSE)))</f>
        <v/>
      </c>
      <c r="K5" s="100" t="str">
        <f t="shared" ref="K5:K36" si="7">IF(B5="","",IF(VLOOKUP(A5,記②男,7,FALSE)="","",VLOOKUP(A5,記②男,7,FALSE)))</f>
        <v/>
      </c>
      <c r="L5" s="101" t="str">
        <f t="shared" ref="L5:L36" si="8">IF(B5="","",IF(VLOOKUP(A5,記②男,8,FALSE)="","",VLOOKUP(A5,記②男,8,FALSE)))</f>
        <v/>
      </c>
      <c r="M5" s="100" t="str">
        <f t="shared" ref="M5:M36" si="9">IF(B5="","",IF(VLOOKUP(A5,記②男,9,FALSE)="","",VLOOKUP(A5,記②男,9,FALSE)))</f>
        <v/>
      </c>
      <c r="N5" s="101" t="str">
        <f t="shared" ref="N5:N36" si="10">IF(B5="","",IF(VLOOKUP(A5,記②男,10,FALSE)="","",VLOOKUP(A5,記②男,10,FALSE)))</f>
        <v/>
      </c>
      <c r="O5" s="129" t="str">
        <f t="shared" ref="O5:O68" si="11">IF(B5="","",IF(VLOOKUP(B5,名簿,8,FALSE)="","",VLOOKUP(B5,名簿,8,FALSE)))</f>
        <v/>
      </c>
      <c r="Q5" s="163">
        <v>1</v>
      </c>
      <c r="R5" s="173" t="str">
        <f t="shared" ref="R5:R36" si="12">IF(VLOOKUP(Q5,記②女,2,FALSE)="","",VLOOKUP(Q5,記②女,2,FALSE))</f>
        <v/>
      </c>
      <c r="S5" s="182" t="str">
        <f t="shared" ref="S5:S36" si="13">IF(R5="","",VLOOKUP(R5,名簿,2,FALSE))</f>
        <v/>
      </c>
      <c r="T5" s="106" t="str">
        <f>IF(R5="","",$U$1)</f>
        <v/>
      </c>
      <c r="U5" s="106" t="str">
        <f t="shared" ref="U5:U36" si="14">IF(R5="","",IF(VLOOKUP(R5,名簿,3,FALSE)="","",VLOOKUP(R5,名簿,3,FALSE)))</f>
        <v/>
      </c>
      <c r="V5" s="106" t="str">
        <f>IF(R5="","",$AB$1)</f>
        <v/>
      </c>
      <c r="W5" s="106" t="str">
        <f t="shared" ref="W5:W36" si="15">IF(R5="","",IF(VLOOKUP(R5,名簿,4,FALSE)="","",VLOOKUP(R5,名簿,4,FALSE)))</f>
        <v/>
      </c>
      <c r="X5" s="106" t="str">
        <f t="shared" ref="X5:X36" si="16">IF(R5="","",IF(VLOOKUP(R5,名簿,5,FALSE)="","",VLOOKUP(R5,名簿,5,FALSE)))</f>
        <v/>
      </c>
      <c r="Y5" s="107" t="str">
        <f t="shared" ref="Y5:Y36" si="17">IF(R5="","",IF(VLOOKUP(Q5,記②女,5,FALSE)="","",VLOOKUP(Q5,記②女,5,FALSE)))</f>
        <v/>
      </c>
      <c r="Z5" s="108" t="str">
        <f t="shared" ref="Z5:Z36" si="18">IF(R5="","",IF(VLOOKUP(Q5,記②女,6,FALSE)="","",VLOOKUP(Q5,記②女,6,FALSE)))</f>
        <v/>
      </c>
      <c r="AA5" s="107" t="str">
        <f t="shared" ref="AA5:AA36" si="19">IF(R5="","",IF(VLOOKUP(Q5,記②女,7,FALSE)="","",VLOOKUP(Q5,記②女,7,FALSE)))</f>
        <v/>
      </c>
      <c r="AB5" s="108" t="str">
        <f t="shared" ref="AB5:AB36" si="20">IF(R5="","",IF(VLOOKUP(Q5,記②女,8,FALSE)="","",VLOOKUP(Q5,記②女,8,FALSE)))</f>
        <v/>
      </c>
      <c r="AC5" s="107" t="str">
        <f t="shared" ref="AC5:AC36" si="21">IF(R5="","",IF(VLOOKUP(Q5,記②女,9,FALSE)="","",VLOOKUP(Q5,記②女,9,FALSE)))</f>
        <v/>
      </c>
      <c r="AD5" s="108" t="str">
        <f t="shared" ref="AD5:AD36" si="22">IF(R5="","",IF(VLOOKUP(Q5,記②女,10,FALSE)="","",VLOOKUP(Q5,記②女,10,FALSE)))</f>
        <v/>
      </c>
      <c r="AE5" s="132" t="str">
        <f t="shared" ref="AE5:AE68" si="23">IF(R5="","",IF(VLOOKUP(R5,名簿,8,FALSE)="","",VLOOKUP(R5,名簿,8,FALSE)))</f>
        <v/>
      </c>
    </row>
    <row r="6" spans="1:33" ht="15.95" customHeight="1">
      <c r="A6" s="67">
        <v>2</v>
      </c>
      <c r="B6" s="179" t="str">
        <f t="shared" si="0"/>
        <v/>
      </c>
      <c r="C6" s="69" t="str">
        <f t="shared" si="1"/>
        <v/>
      </c>
      <c r="D6" s="70" t="str">
        <f t="shared" ref="D6:D69" si="24">IF(B6="","",$U$1)</f>
        <v/>
      </c>
      <c r="E6" s="70" t="str">
        <f t="shared" si="2"/>
        <v/>
      </c>
      <c r="F6" s="70" t="str">
        <f t="shared" ref="F6:F69" si="25">IF(B6="","",$AB$1)</f>
        <v/>
      </c>
      <c r="G6" s="70" t="str">
        <f t="shared" si="3"/>
        <v/>
      </c>
      <c r="H6" s="70" t="str">
        <f t="shared" si="4"/>
        <v/>
      </c>
      <c r="I6" s="102" t="str">
        <f t="shared" si="5"/>
        <v/>
      </c>
      <c r="J6" s="103" t="str">
        <f t="shared" si="6"/>
        <v/>
      </c>
      <c r="K6" s="102" t="str">
        <f t="shared" si="7"/>
        <v/>
      </c>
      <c r="L6" s="103" t="str">
        <f t="shared" si="8"/>
        <v/>
      </c>
      <c r="M6" s="102" t="str">
        <f t="shared" si="9"/>
        <v/>
      </c>
      <c r="N6" s="103" t="str">
        <f t="shared" si="10"/>
        <v/>
      </c>
      <c r="O6" s="130" t="str">
        <f t="shared" si="11"/>
        <v/>
      </c>
      <c r="Q6" s="84">
        <v>2</v>
      </c>
      <c r="R6" s="174" t="str">
        <f t="shared" si="12"/>
        <v/>
      </c>
      <c r="S6" s="176" t="str">
        <f t="shared" si="13"/>
        <v/>
      </c>
      <c r="T6" s="76" t="str">
        <f t="shared" ref="T6:T69" si="26">IF(R6="","",$U$1)</f>
        <v/>
      </c>
      <c r="U6" s="76" t="str">
        <f t="shared" si="14"/>
        <v/>
      </c>
      <c r="V6" s="76" t="str">
        <f t="shared" ref="V6:V69" si="27">IF(R6="","",$AB$1)</f>
        <v/>
      </c>
      <c r="W6" s="76" t="str">
        <f t="shared" si="15"/>
        <v/>
      </c>
      <c r="X6" s="76" t="str">
        <f t="shared" si="16"/>
        <v/>
      </c>
      <c r="Y6" s="109" t="str">
        <f t="shared" si="17"/>
        <v/>
      </c>
      <c r="Z6" s="110" t="str">
        <f t="shared" si="18"/>
        <v/>
      </c>
      <c r="AA6" s="109" t="str">
        <f t="shared" si="19"/>
        <v/>
      </c>
      <c r="AB6" s="110" t="str">
        <f t="shared" si="20"/>
        <v/>
      </c>
      <c r="AC6" s="109" t="str">
        <f t="shared" si="21"/>
        <v/>
      </c>
      <c r="AD6" s="110" t="str">
        <f t="shared" si="22"/>
        <v/>
      </c>
      <c r="AE6" s="133" t="str">
        <f t="shared" si="23"/>
        <v/>
      </c>
    </row>
    <row r="7" spans="1:33" ht="15.95" customHeight="1">
      <c r="A7" s="67">
        <v>3</v>
      </c>
      <c r="B7" s="179" t="str">
        <f t="shared" si="0"/>
        <v/>
      </c>
      <c r="C7" s="69" t="str">
        <f t="shared" si="1"/>
        <v/>
      </c>
      <c r="D7" s="70" t="str">
        <f t="shared" si="24"/>
        <v/>
      </c>
      <c r="E7" s="70" t="str">
        <f t="shared" si="2"/>
        <v/>
      </c>
      <c r="F7" s="70" t="str">
        <f t="shared" si="25"/>
        <v/>
      </c>
      <c r="G7" s="70" t="str">
        <f t="shared" si="3"/>
        <v/>
      </c>
      <c r="H7" s="70" t="str">
        <f t="shared" si="4"/>
        <v/>
      </c>
      <c r="I7" s="102" t="str">
        <f t="shared" si="5"/>
        <v/>
      </c>
      <c r="J7" s="103" t="str">
        <f t="shared" si="6"/>
        <v/>
      </c>
      <c r="K7" s="102" t="str">
        <f t="shared" si="7"/>
        <v/>
      </c>
      <c r="L7" s="103" t="str">
        <f t="shared" si="8"/>
        <v/>
      </c>
      <c r="M7" s="102" t="str">
        <f t="shared" si="9"/>
        <v/>
      </c>
      <c r="N7" s="103" t="str">
        <f t="shared" si="10"/>
        <v/>
      </c>
      <c r="O7" s="130" t="str">
        <f t="shared" si="11"/>
        <v/>
      </c>
      <c r="Q7" s="84">
        <v>3</v>
      </c>
      <c r="R7" s="174" t="str">
        <f t="shared" si="12"/>
        <v/>
      </c>
      <c r="S7" s="176" t="str">
        <f t="shared" si="13"/>
        <v/>
      </c>
      <c r="T7" s="76" t="str">
        <f t="shared" si="26"/>
        <v/>
      </c>
      <c r="U7" s="76" t="str">
        <f t="shared" si="14"/>
        <v/>
      </c>
      <c r="V7" s="76" t="str">
        <f t="shared" si="27"/>
        <v/>
      </c>
      <c r="W7" s="76" t="str">
        <f t="shared" si="15"/>
        <v/>
      </c>
      <c r="X7" s="76" t="str">
        <f t="shared" si="16"/>
        <v/>
      </c>
      <c r="Y7" s="109" t="str">
        <f t="shared" si="17"/>
        <v/>
      </c>
      <c r="Z7" s="110" t="str">
        <f t="shared" si="18"/>
        <v/>
      </c>
      <c r="AA7" s="109" t="str">
        <f t="shared" si="19"/>
        <v/>
      </c>
      <c r="AB7" s="110" t="str">
        <f t="shared" si="20"/>
        <v/>
      </c>
      <c r="AC7" s="109" t="str">
        <f t="shared" si="21"/>
        <v/>
      </c>
      <c r="AD7" s="110" t="str">
        <f t="shared" si="22"/>
        <v/>
      </c>
      <c r="AE7" s="133" t="str">
        <f t="shared" si="23"/>
        <v/>
      </c>
    </row>
    <row r="8" spans="1:33" ht="15.95" customHeight="1">
      <c r="A8" s="67">
        <v>4</v>
      </c>
      <c r="B8" s="179" t="str">
        <f t="shared" si="0"/>
        <v/>
      </c>
      <c r="C8" s="69" t="str">
        <f t="shared" si="1"/>
        <v/>
      </c>
      <c r="D8" s="70" t="str">
        <f t="shared" si="24"/>
        <v/>
      </c>
      <c r="E8" s="70" t="str">
        <f t="shared" si="2"/>
        <v/>
      </c>
      <c r="F8" s="70" t="str">
        <f t="shared" si="25"/>
        <v/>
      </c>
      <c r="G8" s="70" t="str">
        <f t="shared" si="3"/>
        <v/>
      </c>
      <c r="H8" s="70" t="str">
        <f t="shared" si="4"/>
        <v/>
      </c>
      <c r="I8" s="102" t="str">
        <f t="shared" si="5"/>
        <v/>
      </c>
      <c r="J8" s="103" t="str">
        <f t="shared" si="6"/>
        <v/>
      </c>
      <c r="K8" s="102" t="str">
        <f t="shared" si="7"/>
        <v/>
      </c>
      <c r="L8" s="103" t="str">
        <f t="shared" si="8"/>
        <v/>
      </c>
      <c r="M8" s="102" t="str">
        <f t="shared" si="9"/>
        <v/>
      </c>
      <c r="N8" s="103" t="str">
        <f t="shared" si="10"/>
        <v/>
      </c>
      <c r="O8" s="130" t="str">
        <f t="shared" si="11"/>
        <v/>
      </c>
      <c r="Q8" s="84">
        <v>4</v>
      </c>
      <c r="R8" s="174" t="str">
        <f t="shared" si="12"/>
        <v/>
      </c>
      <c r="S8" s="176" t="str">
        <f t="shared" si="13"/>
        <v/>
      </c>
      <c r="T8" s="76" t="str">
        <f t="shared" si="26"/>
        <v/>
      </c>
      <c r="U8" s="76" t="str">
        <f t="shared" si="14"/>
        <v/>
      </c>
      <c r="V8" s="76" t="str">
        <f t="shared" si="27"/>
        <v/>
      </c>
      <c r="W8" s="76" t="str">
        <f t="shared" si="15"/>
        <v/>
      </c>
      <c r="X8" s="76" t="str">
        <f t="shared" si="16"/>
        <v/>
      </c>
      <c r="Y8" s="109" t="str">
        <f t="shared" si="17"/>
        <v/>
      </c>
      <c r="Z8" s="110" t="str">
        <f t="shared" si="18"/>
        <v/>
      </c>
      <c r="AA8" s="109" t="str">
        <f t="shared" si="19"/>
        <v/>
      </c>
      <c r="AB8" s="110" t="str">
        <f t="shared" si="20"/>
        <v/>
      </c>
      <c r="AC8" s="109" t="str">
        <f t="shared" si="21"/>
        <v/>
      </c>
      <c r="AD8" s="110" t="str">
        <f t="shared" si="22"/>
        <v/>
      </c>
      <c r="AE8" s="133" t="str">
        <f t="shared" si="23"/>
        <v/>
      </c>
    </row>
    <row r="9" spans="1:33" ht="15.95" customHeight="1">
      <c r="A9" s="67">
        <v>5</v>
      </c>
      <c r="B9" s="179" t="str">
        <f t="shared" si="0"/>
        <v/>
      </c>
      <c r="C9" s="69" t="str">
        <f t="shared" si="1"/>
        <v/>
      </c>
      <c r="D9" s="70" t="str">
        <f t="shared" si="24"/>
        <v/>
      </c>
      <c r="E9" s="70" t="str">
        <f t="shared" si="2"/>
        <v/>
      </c>
      <c r="F9" s="70" t="str">
        <f t="shared" si="25"/>
        <v/>
      </c>
      <c r="G9" s="70" t="str">
        <f t="shared" si="3"/>
        <v/>
      </c>
      <c r="H9" s="70" t="str">
        <f t="shared" si="4"/>
        <v/>
      </c>
      <c r="I9" s="102" t="str">
        <f t="shared" si="5"/>
        <v/>
      </c>
      <c r="J9" s="103" t="str">
        <f t="shared" si="6"/>
        <v/>
      </c>
      <c r="K9" s="102" t="str">
        <f t="shared" si="7"/>
        <v/>
      </c>
      <c r="L9" s="103" t="str">
        <f t="shared" si="8"/>
        <v/>
      </c>
      <c r="M9" s="102" t="str">
        <f t="shared" si="9"/>
        <v/>
      </c>
      <c r="N9" s="103" t="str">
        <f t="shared" si="10"/>
        <v/>
      </c>
      <c r="O9" s="130" t="str">
        <f t="shared" si="11"/>
        <v/>
      </c>
      <c r="Q9" s="84">
        <v>5</v>
      </c>
      <c r="R9" s="174" t="str">
        <f t="shared" si="12"/>
        <v/>
      </c>
      <c r="S9" s="176" t="str">
        <f t="shared" si="13"/>
        <v/>
      </c>
      <c r="T9" s="76" t="str">
        <f t="shared" si="26"/>
        <v/>
      </c>
      <c r="U9" s="76" t="str">
        <f t="shared" si="14"/>
        <v/>
      </c>
      <c r="V9" s="76" t="str">
        <f t="shared" si="27"/>
        <v/>
      </c>
      <c r="W9" s="76" t="str">
        <f t="shared" si="15"/>
        <v/>
      </c>
      <c r="X9" s="76" t="str">
        <f t="shared" si="16"/>
        <v/>
      </c>
      <c r="Y9" s="109" t="str">
        <f t="shared" si="17"/>
        <v/>
      </c>
      <c r="Z9" s="110" t="str">
        <f t="shared" si="18"/>
        <v/>
      </c>
      <c r="AA9" s="109" t="str">
        <f t="shared" si="19"/>
        <v/>
      </c>
      <c r="AB9" s="110" t="str">
        <f t="shared" si="20"/>
        <v/>
      </c>
      <c r="AC9" s="109" t="str">
        <f t="shared" si="21"/>
        <v/>
      </c>
      <c r="AD9" s="110" t="str">
        <f t="shared" si="22"/>
        <v/>
      </c>
      <c r="AE9" s="133" t="str">
        <f t="shared" si="23"/>
        <v/>
      </c>
    </row>
    <row r="10" spans="1:33" ht="15.95" customHeight="1">
      <c r="A10" s="67">
        <v>6</v>
      </c>
      <c r="B10" s="179" t="str">
        <f t="shared" si="0"/>
        <v/>
      </c>
      <c r="C10" s="69" t="str">
        <f t="shared" si="1"/>
        <v/>
      </c>
      <c r="D10" s="70" t="str">
        <f t="shared" si="24"/>
        <v/>
      </c>
      <c r="E10" s="70" t="str">
        <f t="shared" si="2"/>
        <v/>
      </c>
      <c r="F10" s="70" t="str">
        <f t="shared" si="25"/>
        <v/>
      </c>
      <c r="G10" s="70" t="str">
        <f t="shared" si="3"/>
        <v/>
      </c>
      <c r="H10" s="70" t="str">
        <f t="shared" si="4"/>
        <v/>
      </c>
      <c r="I10" s="102" t="str">
        <f t="shared" si="5"/>
        <v/>
      </c>
      <c r="J10" s="103" t="str">
        <f t="shared" si="6"/>
        <v/>
      </c>
      <c r="K10" s="102" t="str">
        <f t="shared" si="7"/>
        <v/>
      </c>
      <c r="L10" s="103" t="str">
        <f t="shared" si="8"/>
        <v/>
      </c>
      <c r="M10" s="102" t="str">
        <f t="shared" si="9"/>
        <v/>
      </c>
      <c r="N10" s="103" t="str">
        <f t="shared" si="10"/>
        <v/>
      </c>
      <c r="O10" s="130" t="str">
        <f t="shared" si="11"/>
        <v/>
      </c>
      <c r="Q10" s="84">
        <v>6</v>
      </c>
      <c r="R10" s="174" t="str">
        <f t="shared" si="12"/>
        <v/>
      </c>
      <c r="S10" s="176" t="str">
        <f t="shared" si="13"/>
        <v/>
      </c>
      <c r="T10" s="76" t="str">
        <f t="shared" si="26"/>
        <v/>
      </c>
      <c r="U10" s="76" t="str">
        <f t="shared" si="14"/>
        <v/>
      </c>
      <c r="V10" s="76" t="str">
        <f t="shared" si="27"/>
        <v/>
      </c>
      <c r="W10" s="76" t="str">
        <f t="shared" si="15"/>
        <v/>
      </c>
      <c r="X10" s="76" t="str">
        <f t="shared" si="16"/>
        <v/>
      </c>
      <c r="Y10" s="109" t="str">
        <f t="shared" si="17"/>
        <v/>
      </c>
      <c r="Z10" s="110" t="str">
        <f t="shared" si="18"/>
        <v/>
      </c>
      <c r="AA10" s="109" t="str">
        <f t="shared" si="19"/>
        <v/>
      </c>
      <c r="AB10" s="110" t="str">
        <f t="shared" si="20"/>
        <v/>
      </c>
      <c r="AC10" s="109" t="str">
        <f t="shared" si="21"/>
        <v/>
      </c>
      <c r="AD10" s="110" t="str">
        <f t="shared" si="22"/>
        <v/>
      </c>
      <c r="AE10" s="133" t="str">
        <f t="shared" si="23"/>
        <v/>
      </c>
    </row>
    <row r="11" spans="1:33" ht="15.95" customHeight="1">
      <c r="A11" s="67">
        <v>7</v>
      </c>
      <c r="B11" s="179" t="str">
        <f t="shared" si="0"/>
        <v/>
      </c>
      <c r="C11" s="69" t="str">
        <f t="shared" si="1"/>
        <v/>
      </c>
      <c r="D11" s="70" t="str">
        <f t="shared" si="24"/>
        <v/>
      </c>
      <c r="E11" s="70" t="str">
        <f t="shared" si="2"/>
        <v/>
      </c>
      <c r="F11" s="70" t="str">
        <f t="shared" si="25"/>
        <v/>
      </c>
      <c r="G11" s="70" t="str">
        <f t="shared" si="3"/>
        <v/>
      </c>
      <c r="H11" s="70" t="str">
        <f t="shared" si="4"/>
        <v/>
      </c>
      <c r="I11" s="102" t="str">
        <f t="shared" si="5"/>
        <v/>
      </c>
      <c r="J11" s="103" t="str">
        <f t="shared" si="6"/>
        <v/>
      </c>
      <c r="K11" s="102" t="str">
        <f t="shared" si="7"/>
        <v/>
      </c>
      <c r="L11" s="103" t="str">
        <f t="shared" si="8"/>
        <v/>
      </c>
      <c r="M11" s="102" t="str">
        <f t="shared" si="9"/>
        <v/>
      </c>
      <c r="N11" s="103" t="str">
        <f t="shared" si="10"/>
        <v/>
      </c>
      <c r="O11" s="130" t="str">
        <f t="shared" si="11"/>
        <v/>
      </c>
      <c r="Q11" s="84">
        <v>7</v>
      </c>
      <c r="R11" s="174" t="str">
        <f t="shared" si="12"/>
        <v/>
      </c>
      <c r="S11" s="176" t="str">
        <f t="shared" si="13"/>
        <v/>
      </c>
      <c r="T11" s="76" t="str">
        <f t="shared" si="26"/>
        <v/>
      </c>
      <c r="U11" s="76" t="str">
        <f t="shared" si="14"/>
        <v/>
      </c>
      <c r="V11" s="76" t="str">
        <f t="shared" si="27"/>
        <v/>
      </c>
      <c r="W11" s="76" t="str">
        <f t="shared" si="15"/>
        <v/>
      </c>
      <c r="X11" s="76" t="str">
        <f t="shared" si="16"/>
        <v/>
      </c>
      <c r="Y11" s="109" t="str">
        <f t="shared" si="17"/>
        <v/>
      </c>
      <c r="Z11" s="110" t="str">
        <f t="shared" si="18"/>
        <v/>
      </c>
      <c r="AA11" s="109" t="str">
        <f t="shared" si="19"/>
        <v/>
      </c>
      <c r="AB11" s="110" t="str">
        <f t="shared" si="20"/>
        <v/>
      </c>
      <c r="AC11" s="109" t="str">
        <f t="shared" si="21"/>
        <v/>
      </c>
      <c r="AD11" s="110" t="str">
        <f t="shared" si="22"/>
        <v/>
      </c>
      <c r="AE11" s="133" t="str">
        <f t="shared" si="23"/>
        <v/>
      </c>
    </row>
    <row r="12" spans="1:33" ht="15.95" customHeight="1">
      <c r="A12" s="67">
        <v>8</v>
      </c>
      <c r="B12" s="179" t="str">
        <f t="shared" si="0"/>
        <v/>
      </c>
      <c r="C12" s="69" t="str">
        <f t="shared" si="1"/>
        <v/>
      </c>
      <c r="D12" s="70" t="str">
        <f t="shared" si="24"/>
        <v/>
      </c>
      <c r="E12" s="70" t="str">
        <f t="shared" si="2"/>
        <v/>
      </c>
      <c r="F12" s="70" t="str">
        <f t="shared" si="25"/>
        <v/>
      </c>
      <c r="G12" s="70" t="str">
        <f t="shared" si="3"/>
        <v/>
      </c>
      <c r="H12" s="70" t="str">
        <f t="shared" si="4"/>
        <v/>
      </c>
      <c r="I12" s="102" t="str">
        <f t="shared" si="5"/>
        <v/>
      </c>
      <c r="J12" s="103" t="str">
        <f t="shared" si="6"/>
        <v/>
      </c>
      <c r="K12" s="102" t="str">
        <f t="shared" si="7"/>
        <v/>
      </c>
      <c r="L12" s="103" t="str">
        <f t="shared" si="8"/>
        <v/>
      </c>
      <c r="M12" s="102" t="str">
        <f t="shared" si="9"/>
        <v/>
      </c>
      <c r="N12" s="103" t="str">
        <f t="shared" si="10"/>
        <v/>
      </c>
      <c r="O12" s="130" t="str">
        <f t="shared" si="11"/>
        <v/>
      </c>
      <c r="Q12" s="84">
        <v>8</v>
      </c>
      <c r="R12" s="174" t="str">
        <f t="shared" si="12"/>
        <v/>
      </c>
      <c r="S12" s="176" t="str">
        <f t="shared" si="13"/>
        <v/>
      </c>
      <c r="T12" s="76" t="str">
        <f t="shared" si="26"/>
        <v/>
      </c>
      <c r="U12" s="76" t="str">
        <f t="shared" si="14"/>
        <v/>
      </c>
      <c r="V12" s="76" t="str">
        <f t="shared" si="27"/>
        <v/>
      </c>
      <c r="W12" s="76" t="str">
        <f t="shared" si="15"/>
        <v/>
      </c>
      <c r="X12" s="76" t="str">
        <f t="shared" si="16"/>
        <v/>
      </c>
      <c r="Y12" s="109" t="str">
        <f t="shared" si="17"/>
        <v/>
      </c>
      <c r="Z12" s="110" t="str">
        <f t="shared" si="18"/>
        <v/>
      </c>
      <c r="AA12" s="109" t="str">
        <f t="shared" si="19"/>
        <v/>
      </c>
      <c r="AB12" s="110" t="str">
        <f t="shared" si="20"/>
        <v/>
      </c>
      <c r="AC12" s="109" t="str">
        <f t="shared" si="21"/>
        <v/>
      </c>
      <c r="AD12" s="110" t="str">
        <f t="shared" si="22"/>
        <v/>
      </c>
      <c r="AE12" s="133" t="str">
        <f t="shared" si="23"/>
        <v/>
      </c>
    </row>
    <row r="13" spans="1:33" ht="15.95" customHeight="1">
      <c r="A13" s="67">
        <v>9</v>
      </c>
      <c r="B13" s="179" t="str">
        <f t="shared" si="0"/>
        <v/>
      </c>
      <c r="C13" s="69" t="str">
        <f t="shared" si="1"/>
        <v/>
      </c>
      <c r="D13" s="70" t="str">
        <f t="shared" si="24"/>
        <v/>
      </c>
      <c r="E13" s="70" t="str">
        <f t="shared" si="2"/>
        <v/>
      </c>
      <c r="F13" s="70" t="str">
        <f t="shared" si="25"/>
        <v/>
      </c>
      <c r="G13" s="70" t="str">
        <f t="shared" si="3"/>
        <v/>
      </c>
      <c r="H13" s="70" t="str">
        <f t="shared" si="4"/>
        <v/>
      </c>
      <c r="I13" s="102" t="str">
        <f t="shared" si="5"/>
        <v/>
      </c>
      <c r="J13" s="103" t="str">
        <f t="shared" si="6"/>
        <v/>
      </c>
      <c r="K13" s="102" t="str">
        <f t="shared" si="7"/>
        <v/>
      </c>
      <c r="L13" s="103" t="str">
        <f t="shared" si="8"/>
        <v/>
      </c>
      <c r="M13" s="102" t="str">
        <f t="shared" si="9"/>
        <v/>
      </c>
      <c r="N13" s="103" t="str">
        <f t="shared" si="10"/>
        <v/>
      </c>
      <c r="O13" s="130" t="str">
        <f t="shared" si="11"/>
        <v/>
      </c>
      <c r="Q13" s="84">
        <v>9</v>
      </c>
      <c r="R13" s="174" t="str">
        <f t="shared" si="12"/>
        <v/>
      </c>
      <c r="S13" s="176" t="str">
        <f t="shared" si="13"/>
        <v/>
      </c>
      <c r="T13" s="76" t="str">
        <f t="shared" si="26"/>
        <v/>
      </c>
      <c r="U13" s="76" t="str">
        <f t="shared" si="14"/>
        <v/>
      </c>
      <c r="V13" s="76" t="str">
        <f t="shared" si="27"/>
        <v/>
      </c>
      <c r="W13" s="76" t="str">
        <f t="shared" si="15"/>
        <v/>
      </c>
      <c r="X13" s="76" t="str">
        <f t="shared" si="16"/>
        <v/>
      </c>
      <c r="Y13" s="109" t="str">
        <f t="shared" si="17"/>
        <v/>
      </c>
      <c r="Z13" s="110" t="str">
        <f t="shared" si="18"/>
        <v/>
      </c>
      <c r="AA13" s="109" t="str">
        <f t="shared" si="19"/>
        <v/>
      </c>
      <c r="AB13" s="110" t="str">
        <f t="shared" si="20"/>
        <v/>
      </c>
      <c r="AC13" s="109" t="str">
        <f t="shared" si="21"/>
        <v/>
      </c>
      <c r="AD13" s="110" t="str">
        <f t="shared" si="22"/>
        <v/>
      </c>
      <c r="AE13" s="133" t="str">
        <f t="shared" si="23"/>
        <v/>
      </c>
    </row>
    <row r="14" spans="1:33" ht="15.95" customHeight="1">
      <c r="A14" s="67">
        <v>10</v>
      </c>
      <c r="B14" s="179" t="str">
        <f t="shared" si="0"/>
        <v/>
      </c>
      <c r="C14" s="69" t="str">
        <f t="shared" si="1"/>
        <v/>
      </c>
      <c r="D14" s="70" t="str">
        <f t="shared" si="24"/>
        <v/>
      </c>
      <c r="E14" s="70" t="str">
        <f t="shared" si="2"/>
        <v/>
      </c>
      <c r="F14" s="70" t="str">
        <f t="shared" si="25"/>
        <v/>
      </c>
      <c r="G14" s="70" t="str">
        <f t="shared" si="3"/>
        <v/>
      </c>
      <c r="H14" s="70" t="str">
        <f t="shared" si="4"/>
        <v/>
      </c>
      <c r="I14" s="102" t="str">
        <f t="shared" si="5"/>
        <v/>
      </c>
      <c r="J14" s="103" t="str">
        <f t="shared" si="6"/>
        <v/>
      </c>
      <c r="K14" s="102" t="str">
        <f t="shared" si="7"/>
        <v/>
      </c>
      <c r="L14" s="103" t="str">
        <f t="shared" si="8"/>
        <v/>
      </c>
      <c r="M14" s="102" t="str">
        <f t="shared" si="9"/>
        <v/>
      </c>
      <c r="N14" s="103" t="str">
        <f t="shared" si="10"/>
        <v/>
      </c>
      <c r="O14" s="130" t="str">
        <f t="shared" si="11"/>
        <v/>
      </c>
      <c r="Q14" s="84">
        <v>10</v>
      </c>
      <c r="R14" s="174" t="str">
        <f t="shared" si="12"/>
        <v/>
      </c>
      <c r="S14" s="176" t="str">
        <f t="shared" si="13"/>
        <v/>
      </c>
      <c r="T14" s="76" t="str">
        <f t="shared" si="26"/>
        <v/>
      </c>
      <c r="U14" s="76" t="str">
        <f t="shared" si="14"/>
        <v/>
      </c>
      <c r="V14" s="76" t="str">
        <f t="shared" si="27"/>
        <v/>
      </c>
      <c r="W14" s="76" t="str">
        <f t="shared" si="15"/>
        <v/>
      </c>
      <c r="X14" s="76" t="str">
        <f t="shared" si="16"/>
        <v/>
      </c>
      <c r="Y14" s="109" t="str">
        <f t="shared" si="17"/>
        <v/>
      </c>
      <c r="Z14" s="110" t="str">
        <f t="shared" si="18"/>
        <v/>
      </c>
      <c r="AA14" s="109" t="str">
        <f t="shared" si="19"/>
        <v/>
      </c>
      <c r="AB14" s="110" t="str">
        <f t="shared" si="20"/>
        <v/>
      </c>
      <c r="AC14" s="109" t="str">
        <f t="shared" si="21"/>
        <v/>
      </c>
      <c r="AD14" s="110" t="str">
        <f t="shared" si="22"/>
        <v/>
      </c>
      <c r="AE14" s="133" t="str">
        <f t="shared" si="23"/>
        <v/>
      </c>
    </row>
    <row r="15" spans="1:33" ht="15.95" customHeight="1">
      <c r="A15" s="67">
        <v>11</v>
      </c>
      <c r="B15" s="179" t="str">
        <f t="shared" si="0"/>
        <v/>
      </c>
      <c r="C15" s="69" t="str">
        <f t="shared" si="1"/>
        <v/>
      </c>
      <c r="D15" s="70" t="str">
        <f t="shared" si="24"/>
        <v/>
      </c>
      <c r="E15" s="70" t="str">
        <f t="shared" si="2"/>
        <v/>
      </c>
      <c r="F15" s="70" t="str">
        <f t="shared" si="25"/>
        <v/>
      </c>
      <c r="G15" s="70" t="str">
        <f t="shared" si="3"/>
        <v/>
      </c>
      <c r="H15" s="70" t="str">
        <f t="shared" si="4"/>
        <v/>
      </c>
      <c r="I15" s="102" t="str">
        <f t="shared" si="5"/>
        <v/>
      </c>
      <c r="J15" s="103" t="str">
        <f t="shared" si="6"/>
        <v/>
      </c>
      <c r="K15" s="102" t="str">
        <f t="shared" si="7"/>
        <v/>
      </c>
      <c r="L15" s="103" t="str">
        <f t="shared" si="8"/>
        <v/>
      </c>
      <c r="M15" s="102" t="str">
        <f t="shared" si="9"/>
        <v/>
      </c>
      <c r="N15" s="103" t="str">
        <f t="shared" si="10"/>
        <v/>
      </c>
      <c r="O15" s="130" t="str">
        <f t="shared" si="11"/>
        <v/>
      </c>
      <c r="Q15" s="84">
        <v>11</v>
      </c>
      <c r="R15" s="174" t="str">
        <f t="shared" si="12"/>
        <v/>
      </c>
      <c r="S15" s="176" t="str">
        <f t="shared" si="13"/>
        <v/>
      </c>
      <c r="T15" s="76" t="str">
        <f t="shared" si="26"/>
        <v/>
      </c>
      <c r="U15" s="76" t="str">
        <f t="shared" si="14"/>
        <v/>
      </c>
      <c r="V15" s="76" t="str">
        <f t="shared" si="27"/>
        <v/>
      </c>
      <c r="W15" s="76" t="str">
        <f t="shared" si="15"/>
        <v/>
      </c>
      <c r="X15" s="76" t="str">
        <f t="shared" si="16"/>
        <v/>
      </c>
      <c r="Y15" s="109" t="str">
        <f t="shared" si="17"/>
        <v/>
      </c>
      <c r="Z15" s="110" t="str">
        <f t="shared" si="18"/>
        <v/>
      </c>
      <c r="AA15" s="109" t="str">
        <f t="shared" si="19"/>
        <v/>
      </c>
      <c r="AB15" s="110" t="str">
        <f t="shared" si="20"/>
        <v/>
      </c>
      <c r="AC15" s="109" t="str">
        <f t="shared" si="21"/>
        <v/>
      </c>
      <c r="AD15" s="110" t="str">
        <f t="shared" si="22"/>
        <v/>
      </c>
      <c r="AE15" s="133" t="str">
        <f t="shared" si="23"/>
        <v/>
      </c>
    </row>
    <row r="16" spans="1:33" ht="15.95" customHeight="1">
      <c r="A16" s="67">
        <v>12</v>
      </c>
      <c r="B16" s="179" t="str">
        <f t="shared" si="0"/>
        <v/>
      </c>
      <c r="C16" s="69" t="str">
        <f t="shared" si="1"/>
        <v/>
      </c>
      <c r="D16" s="70" t="str">
        <f t="shared" si="24"/>
        <v/>
      </c>
      <c r="E16" s="70" t="str">
        <f t="shared" si="2"/>
        <v/>
      </c>
      <c r="F16" s="70" t="str">
        <f t="shared" si="25"/>
        <v/>
      </c>
      <c r="G16" s="70" t="str">
        <f t="shared" si="3"/>
        <v/>
      </c>
      <c r="H16" s="70" t="str">
        <f t="shared" si="4"/>
        <v/>
      </c>
      <c r="I16" s="102" t="str">
        <f t="shared" si="5"/>
        <v/>
      </c>
      <c r="J16" s="103" t="str">
        <f t="shared" si="6"/>
        <v/>
      </c>
      <c r="K16" s="102" t="str">
        <f t="shared" si="7"/>
        <v/>
      </c>
      <c r="L16" s="103" t="str">
        <f t="shared" si="8"/>
        <v/>
      </c>
      <c r="M16" s="102" t="str">
        <f t="shared" si="9"/>
        <v/>
      </c>
      <c r="N16" s="103" t="str">
        <f t="shared" si="10"/>
        <v/>
      </c>
      <c r="O16" s="130" t="str">
        <f t="shared" si="11"/>
        <v/>
      </c>
      <c r="Q16" s="84">
        <v>12</v>
      </c>
      <c r="R16" s="174" t="str">
        <f t="shared" si="12"/>
        <v/>
      </c>
      <c r="S16" s="176" t="str">
        <f t="shared" si="13"/>
        <v/>
      </c>
      <c r="T16" s="76" t="str">
        <f t="shared" si="26"/>
        <v/>
      </c>
      <c r="U16" s="76" t="str">
        <f t="shared" si="14"/>
        <v/>
      </c>
      <c r="V16" s="76" t="str">
        <f t="shared" si="27"/>
        <v/>
      </c>
      <c r="W16" s="76" t="str">
        <f t="shared" si="15"/>
        <v/>
      </c>
      <c r="X16" s="76" t="str">
        <f t="shared" si="16"/>
        <v/>
      </c>
      <c r="Y16" s="109" t="str">
        <f t="shared" si="17"/>
        <v/>
      </c>
      <c r="Z16" s="110" t="str">
        <f t="shared" si="18"/>
        <v/>
      </c>
      <c r="AA16" s="109" t="str">
        <f t="shared" si="19"/>
        <v/>
      </c>
      <c r="AB16" s="110" t="str">
        <f t="shared" si="20"/>
        <v/>
      </c>
      <c r="AC16" s="109" t="str">
        <f t="shared" si="21"/>
        <v/>
      </c>
      <c r="AD16" s="110" t="str">
        <f t="shared" si="22"/>
        <v/>
      </c>
      <c r="AE16" s="133" t="str">
        <f t="shared" si="23"/>
        <v/>
      </c>
    </row>
    <row r="17" spans="1:31" ht="15.95" customHeight="1">
      <c r="A17" s="67">
        <v>13</v>
      </c>
      <c r="B17" s="179" t="str">
        <f t="shared" si="0"/>
        <v/>
      </c>
      <c r="C17" s="69" t="str">
        <f t="shared" si="1"/>
        <v/>
      </c>
      <c r="D17" s="70" t="str">
        <f t="shared" si="24"/>
        <v/>
      </c>
      <c r="E17" s="70" t="str">
        <f t="shared" si="2"/>
        <v/>
      </c>
      <c r="F17" s="70" t="str">
        <f t="shared" si="25"/>
        <v/>
      </c>
      <c r="G17" s="70" t="str">
        <f t="shared" si="3"/>
        <v/>
      </c>
      <c r="H17" s="70" t="str">
        <f t="shared" si="4"/>
        <v/>
      </c>
      <c r="I17" s="102" t="str">
        <f t="shared" si="5"/>
        <v/>
      </c>
      <c r="J17" s="103" t="str">
        <f t="shared" si="6"/>
        <v/>
      </c>
      <c r="K17" s="102" t="str">
        <f t="shared" si="7"/>
        <v/>
      </c>
      <c r="L17" s="103" t="str">
        <f t="shared" si="8"/>
        <v/>
      </c>
      <c r="M17" s="102" t="str">
        <f t="shared" si="9"/>
        <v/>
      </c>
      <c r="N17" s="103" t="str">
        <f t="shared" si="10"/>
        <v/>
      </c>
      <c r="O17" s="130" t="str">
        <f t="shared" si="11"/>
        <v/>
      </c>
      <c r="Q17" s="84">
        <v>13</v>
      </c>
      <c r="R17" s="174" t="str">
        <f t="shared" si="12"/>
        <v/>
      </c>
      <c r="S17" s="176" t="str">
        <f t="shared" si="13"/>
        <v/>
      </c>
      <c r="T17" s="76" t="str">
        <f t="shared" si="26"/>
        <v/>
      </c>
      <c r="U17" s="76" t="str">
        <f t="shared" si="14"/>
        <v/>
      </c>
      <c r="V17" s="76" t="str">
        <f t="shared" si="27"/>
        <v/>
      </c>
      <c r="W17" s="76" t="str">
        <f t="shared" si="15"/>
        <v/>
      </c>
      <c r="X17" s="76" t="str">
        <f t="shared" si="16"/>
        <v/>
      </c>
      <c r="Y17" s="109" t="str">
        <f t="shared" si="17"/>
        <v/>
      </c>
      <c r="Z17" s="110" t="str">
        <f t="shared" si="18"/>
        <v/>
      </c>
      <c r="AA17" s="109" t="str">
        <f t="shared" si="19"/>
        <v/>
      </c>
      <c r="AB17" s="110" t="str">
        <f t="shared" si="20"/>
        <v/>
      </c>
      <c r="AC17" s="109" t="str">
        <f t="shared" si="21"/>
        <v/>
      </c>
      <c r="AD17" s="110" t="str">
        <f t="shared" si="22"/>
        <v/>
      </c>
      <c r="AE17" s="133" t="str">
        <f t="shared" si="23"/>
        <v/>
      </c>
    </row>
    <row r="18" spans="1:31" ht="15.95" customHeight="1">
      <c r="A18" s="67">
        <v>14</v>
      </c>
      <c r="B18" s="179" t="str">
        <f t="shared" si="0"/>
        <v/>
      </c>
      <c r="C18" s="69" t="str">
        <f t="shared" si="1"/>
        <v/>
      </c>
      <c r="D18" s="70" t="str">
        <f t="shared" si="24"/>
        <v/>
      </c>
      <c r="E18" s="70" t="str">
        <f t="shared" si="2"/>
        <v/>
      </c>
      <c r="F18" s="70" t="str">
        <f t="shared" si="25"/>
        <v/>
      </c>
      <c r="G18" s="70" t="str">
        <f t="shared" si="3"/>
        <v/>
      </c>
      <c r="H18" s="70" t="str">
        <f t="shared" si="4"/>
        <v/>
      </c>
      <c r="I18" s="102" t="str">
        <f t="shared" si="5"/>
        <v/>
      </c>
      <c r="J18" s="103" t="str">
        <f t="shared" si="6"/>
        <v/>
      </c>
      <c r="K18" s="102" t="str">
        <f t="shared" si="7"/>
        <v/>
      </c>
      <c r="L18" s="103" t="str">
        <f t="shared" si="8"/>
        <v/>
      </c>
      <c r="M18" s="102" t="str">
        <f t="shared" si="9"/>
        <v/>
      </c>
      <c r="N18" s="103" t="str">
        <f t="shared" si="10"/>
        <v/>
      </c>
      <c r="O18" s="130" t="str">
        <f t="shared" si="11"/>
        <v/>
      </c>
      <c r="Q18" s="84">
        <v>14</v>
      </c>
      <c r="R18" s="174" t="str">
        <f t="shared" si="12"/>
        <v/>
      </c>
      <c r="S18" s="176" t="str">
        <f t="shared" si="13"/>
        <v/>
      </c>
      <c r="T18" s="76" t="str">
        <f t="shared" si="26"/>
        <v/>
      </c>
      <c r="U18" s="76" t="str">
        <f t="shared" si="14"/>
        <v/>
      </c>
      <c r="V18" s="76" t="str">
        <f t="shared" si="27"/>
        <v/>
      </c>
      <c r="W18" s="76" t="str">
        <f t="shared" si="15"/>
        <v/>
      </c>
      <c r="X18" s="76" t="str">
        <f t="shared" si="16"/>
        <v/>
      </c>
      <c r="Y18" s="109" t="str">
        <f t="shared" si="17"/>
        <v/>
      </c>
      <c r="Z18" s="110" t="str">
        <f t="shared" si="18"/>
        <v/>
      </c>
      <c r="AA18" s="109" t="str">
        <f t="shared" si="19"/>
        <v/>
      </c>
      <c r="AB18" s="110" t="str">
        <f t="shared" si="20"/>
        <v/>
      </c>
      <c r="AC18" s="109" t="str">
        <f t="shared" si="21"/>
        <v/>
      </c>
      <c r="AD18" s="110" t="str">
        <f t="shared" si="22"/>
        <v/>
      </c>
      <c r="AE18" s="133" t="str">
        <f t="shared" si="23"/>
        <v/>
      </c>
    </row>
    <row r="19" spans="1:31" ht="15.95" customHeight="1">
      <c r="A19" s="67">
        <v>15</v>
      </c>
      <c r="B19" s="179" t="str">
        <f t="shared" si="0"/>
        <v/>
      </c>
      <c r="C19" s="69" t="str">
        <f t="shared" si="1"/>
        <v/>
      </c>
      <c r="D19" s="70" t="str">
        <f t="shared" si="24"/>
        <v/>
      </c>
      <c r="E19" s="70" t="str">
        <f t="shared" si="2"/>
        <v/>
      </c>
      <c r="F19" s="70" t="str">
        <f t="shared" si="25"/>
        <v/>
      </c>
      <c r="G19" s="70" t="str">
        <f t="shared" si="3"/>
        <v/>
      </c>
      <c r="H19" s="70" t="str">
        <f t="shared" si="4"/>
        <v/>
      </c>
      <c r="I19" s="102" t="str">
        <f t="shared" si="5"/>
        <v/>
      </c>
      <c r="J19" s="103" t="str">
        <f t="shared" si="6"/>
        <v/>
      </c>
      <c r="K19" s="102" t="str">
        <f t="shared" si="7"/>
        <v/>
      </c>
      <c r="L19" s="103" t="str">
        <f t="shared" si="8"/>
        <v/>
      </c>
      <c r="M19" s="102" t="str">
        <f t="shared" si="9"/>
        <v/>
      </c>
      <c r="N19" s="103" t="str">
        <f t="shared" si="10"/>
        <v/>
      </c>
      <c r="O19" s="130" t="str">
        <f t="shared" si="11"/>
        <v/>
      </c>
      <c r="Q19" s="84">
        <v>15</v>
      </c>
      <c r="R19" s="174" t="str">
        <f t="shared" si="12"/>
        <v/>
      </c>
      <c r="S19" s="176" t="str">
        <f t="shared" si="13"/>
        <v/>
      </c>
      <c r="T19" s="76" t="str">
        <f t="shared" si="26"/>
        <v/>
      </c>
      <c r="U19" s="76" t="str">
        <f t="shared" si="14"/>
        <v/>
      </c>
      <c r="V19" s="76" t="str">
        <f t="shared" si="27"/>
        <v/>
      </c>
      <c r="W19" s="76" t="str">
        <f t="shared" si="15"/>
        <v/>
      </c>
      <c r="X19" s="76" t="str">
        <f t="shared" si="16"/>
        <v/>
      </c>
      <c r="Y19" s="109" t="str">
        <f t="shared" si="17"/>
        <v/>
      </c>
      <c r="Z19" s="110" t="str">
        <f t="shared" si="18"/>
        <v/>
      </c>
      <c r="AA19" s="109" t="str">
        <f t="shared" si="19"/>
        <v/>
      </c>
      <c r="AB19" s="110" t="str">
        <f t="shared" si="20"/>
        <v/>
      </c>
      <c r="AC19" s="109" t="str">
        <f t="shared" si="21"/>
        <v/>
      </c>
      <c r="AD19" s="110" t="str">
        <f t="shared" si="22"/>
        <v/>
      </c>
      <c r="AE19" s="133" t="str">
        <f t="shared" si="23"/>
        <v/>
      </c>
    </row>
    <row r="20" spans="1:31" ht="15.95" customHeight="1">
      <c r="A20" s="67">
        <v>16</v>
      </c>
      <c r="B20" s="179" t="str">
        <f t="shared" si="0"/>
        <v/>
      </c>
      <c r="C20" s="69" t="str">
        <f t="shared" si="1"/>
        <v/>
      </c>
      <c r="D20" s="70" t="str">
        <f t="shared" si="24"/>
        <v/>
      </c>
      <c r="E20" s="70" t="str">
        <f t="shared" si="2"/>
        <v/>
      </c>
      <c r="F20" s="70" t="str">
        <f t="shared" si="25"/>
        <v/>
      </c>
      <c r="G20" s="70" t="str">
        <f t="shared" si="3"/>
        <v/>
      </c>
      <c r="H20" s="70" t="str">
        <f t="shared" si="4"/>
        <v/>
      </c>
      <c r="I20" s="102" t="str">
        <f t="shared" si="5"/>
        <v/>
      </c>
      <c r="J20" s="103" t="str">
        <f t="shared" si="6"/>
        <v/>
      </c>
      <c r="K20" s="102" t="str">
        <f t="shared" si="7"/>
        <v/>
      </c>
      <c r="L20" s="103" t="str">
        <f t="shared" si="8"/>
        <v/>
      </c>
      <c r="M20" s="102" t="str">
        <f t="shared" si="9"/>
        <v/>
      </c>
      <c r="N20" s="103" t="str">
        <f t="shared" si="10"/>
        <v/>
      </c>
      <c r="O20" s="130" t="str">
        <f t="shared" si="11"/>
        <v/>
      </c>
      <c r="Q20" s="84">
        <v>16</v>
      </c>
      <c r="R20" s="174" t="str">
        <f t="shared" si="12"/>
        <v/>
      </c>
      <c r="S20" s="176" t="str">
        <f t="shared" si="13"/>
        <v/>
      </c>
      <c r="T20" s="76" t="str">
        <f t="shared" si="26"/>
        <v/>
      </c>
      <c r="U20" s="76" t="str">
        <f t="shared" si="14"/>
        <v/>
      </c>
      <c r="V20" s="76" t="str">
        <f t="shared" si="27"/>
        <v/>
      </c>
      <c r="W20" s="76" t="str">
        <f t="shared" si="15"/>
        <v/>
      </c>
      <c r="X20" s="76" t="str">
        <f t="shared" si="16"/>
        <v/>
      </c>
      <c r="Y20" s="109" t="str">
        <f t="shared" si="17"/>
        <v/>
      </c>
      <c r="Z20" s="110" t="str">
        <f t="shared" si="18"/>
        <v/>
      </c>
      <c r="AA20" s="109" t="str">
        <f t="shared" si="19"/>
        <v/>
      </c>
      <c r="AB20" s="110" t="str">
        <f t="shared" si="20"/>
        <v/>
      </c>
      <c r="AC20" s="109" t="str">
        <f t="shared" si="21"/>
        <v/>
      </c>
      <c r="AD20" s="110" t="str">
        <f t="shared" si="22"/>
        <v/>
      </c>
      <c r="AE20" s="133" t="str">
        <f t="shared" si="23"/>
        <v/>
      </c>
    </row>
    <row r="21" spans="1:31" ht="15.95" customHeight="1">
      <c r="A21" s="67">
        <v>17</v>
      </c>
      <c r="B21" s="179" t="str">
        <f t="shared" si="0"/>
        <v/>
      </c>
      <c r="C21" s="69" t="str">
        <f t="shared" si="1"/>
        <v/>
      </c>
      <c r="D21" s="70" t="str">
        <f t="shared" si="24"/>
        <v/>
      </c>
      <c r="E21" s="70" t="str">
        <f t="shared" si="2"/>
        <v/>
      </c>
      <c r="F21" s="70" t="str">
        <f t="shared" si="25"/>
        <v/>
      </c>
      <c r="G21" s="70" t="str">
        <f t="shared" si="3"/>
        <v/>
      </c>
      <c r="H21" s="70" t="str">
        <f t="shared" si="4"/>
        <v/>
      </c>
      <c r="I21" s="102" t="str">
        <f t="shared" si="5"/>
        <v/>
      </c>
      <c r="J21" s="103" t="str">
        <f t="shared" si="6"/>
        <v/>
      </c>
      <c r="K21" s="102" t="str">
        <f t="shared" si="7"/>
        <v/>
      </c>
      <c r="L21" s="103" t="str">
        <f t="shared" si="8"/>
        <v/>
      </c>
      <c r="M21" s="102" t="str">
        <f t="shared" si="9"/>
        <v/>
      </c>
      <c r="N21" s="103" t="str">
        <f t="shared" si="10"/>
        <v/>
      </c>
      <c r="O21" s="130" t="str">
        <f t="shared" si="11"/>
        <v/>
      </c>
      <c r="Q21" s="84">
        <v>17</v>
      </c>
      <c r="R21" s="174" t="str">
        <f t="shared" si="12"/>
        <v/>
      </c>
      <c r="S21" s="176" t="str">
        <f t="shared" si="13"/>
        <v/>
      </c>
      <c r="T21" s="76" t="str">
        <f t="shared" si="26"/>
        <v/>
      </c>
      <c r="U21" s="76" t="str">
        <f t="shared" si="14"/>
        <v/>
      </c>
      <c r="V21" s="76" t="str">
        <f t="shared" si="27"/>
        <v/>
      </c>
      <c r="W21" s="76" t="str">
        <f t="shared" si="15"/>
        <v/>
      </c>
      <c r="X21" s="76" t="str">
        <f t="shared" si="16"/>
        <v/>
      </c>
      <c r="Y21" s="109" t="str">
        <f t="shared" si="17"/>
        <v/>
      </c>
      <c r="Z21" s="110" t="str">
        <f t="shared" si="18"/>
        <v/>
      </c>
      <c r="AA21" s="109" t="str">
        <f t="shared" si="19"/>
        <v/>
      </c>
      <c r="AB21" s="110" t="str">
        <f t="shared" si="20"/>
        <v/>
      </c>
      <c r="AC21" s="109" t="str">
        <f t="shared" si="21"/>
        <v/>
      </c>
      <c r="AD21" s="110" t="str">
        <f t="shared" si="22"/>
        <v/>
      </c>
      <c r="AE21" s="133" t="str">
        <f t="shared" si="23"/>
        <v/>
      </c>
    </row>
    <row r="22" spans="1:31" ht="15.95" customHeight="1">
      <c r="A22" s="67">
        <v>18</v>
      </c>
      <c r="B22" s="179" t="str">
        <f t="shared" si="0"/>
        <v/>
      </c>
      <c r="C22" s="69" t="str">
        <f t="shared" si="1"/>
        <v/>
      </c>
      <c r="D22" s="70" t="str">
        <f t="shared" si="24"/>
        <v/>
      </c>
      <c r="E22" s="70" t="str">
        <f t="shared" si="2"/>
        <v/>
      </c>
      <c r="F22" s="70" t="str">
        <f t="shared" si="25"/>
        <v/>
      </c>
      <c r="G22" s="70" t="str">
        <f t="shared" si="3"/>
        <v/>
      </c>
      <c r="H22" s="70" t="str">
        <f t="shared" si="4"/>
        <v/>
      </c>
      <c r="I22" s="102" t="str">
        <f t="shared" si="5"/>
        <v/>
      </c>
      <c r="J22" s="103" t="str">
        <f t="shared" si="6"/>
        <v/>
      </c>
      <c r="K22" s="102" t="str">
        <f t="shared" si="7"/>
        <v/>
      </c>
      <c r="L22" s="103" t="str">
        <f t="shared" si="8"/>
        <v/>
      </c>
      <c r="M22" s="102" t="str">
        <f t="shared" si="9"/>
        <v/>
      </c>
      <c r="N22" s="103" t="str">
        <f t="shared" si="10"/>
        <v/>
      </c>
      <c r="O22" s="130" t="str">
        <f t="shared" si="11"/>
        <v/>
      </c>
      <c r="Q22" s="84">
        <v>18</v>
      </c>
      <c r="R22" s="174" t="str">
        <f t="shared" si="12"/>
        <v/>
      </c>
      <c r="S22" s="176" t="str">
        <f t="shared" si="13"/>
        <v/>
      </c>
      <c r="T22" s="76" t="str">
        <f t="shared" si="26"/>
        <v/>
      </c>
      <c r="U22" s="76" t="str">
        <f t="shared" si="14"/>
        <v/>
      </c>
      <c r="V22" s="76" t="str">
        <f t="shared" si="27"/>
        <v/>
      </c>
      <c r="W22" s="76" t="str">
        <f t="shared" si="15"/>
        <v/>
      </c>
      <c r="X22" s="76" t="str">
        <f t="shared" si="16"/>
        <v/>
      </c>
      <c r="Y22" s="109" t="str">
        <f t="shared" si="17"/>
        <v/>
      </c>
      <c r="Z22" s="110" t="str">
        <f t="shared" si="18"/>
        <v/>
      </c>
      <c r="AA22" s="109" t="str">
        <f t="shared" si="19"/>
        <v/>
      </c>
      <c r="AB22" s="110" t="str">
        <f t="shared" si="20"/>
        <v/>
      </c>
      <c r="AC22" s="109" t="str">
        <f t="shared" si="21"/>
        <v/>
      </c>
      <c r="AD22" s="110" t="str">
        <f t="shared" si="22"/>
        <v/>
      </c>
      <c r="AE22" s="133" t="str">
        <f t="shared" si="23"/>
        <v/>
      </c>
    </row>
    <row r="23" spans="1:31" ht="15.95" customHeight="1">
      <c r="A23" s="67">
        <v>19</v>
      </c>
      <c r="B23" s="179" t="str">
        <f t="shared" si="0"/>
        <v/>
      </c>
      <c r="C23" s="69" t="str">
        <f t="shared" si="1"/>
        <v/>
      </c>
      <c r="D23" s="70" t="str">
        <f t="shared" si="24"/>
        <v/>
      </c>
      <c r="E23" s="70" t="str">
        <f t="shared" si="2"/>
        <v/>
      </c>
      <c r="F23" s="70" t="str">
        <f t="shared" si="25"/>
        <v/>
      </c>
      <c r="G23" s="70" t="str">
        <f t="shared" si="3"/>
        <v/>
      </c>
      <c r="H23" s="70" t="str">
        <f t="shared" si="4"/>
        <v/>
      </c>
      <c r="I23" s="102" t="str">
        <f t="shared" si="5"/>
        <v/>
      </c>
      <c r="J23" s="103" t="str">
        <f t="shared" si="6"/>
        <v/>
      </c>
      <c r="K23" s="102" t="str">
        <f t="shared" si="7"/>
        <v/>
      </c>
      <c r="L23" s="103" t="str">
        <f t="shared" si="8"/>
        <v/>
      </c>
      <c r="M23" s="102" t="str">
        <f t="shared" si="9"/>
        <v/>
      </c>
      <c r="N23" s="103" t="str">
        <f t="shared" si="10"/>
        <v/>
      </c>
      <c r="O23" s="130" t="str">
        <f t="shared" si="11"/>
        <v/>
      </c>
      <c r="Q23" s="84">
        <v>19</v>
      </c>
      <c r="R23" s="174" t="str">
        <f t="shared" si="12"/>
        <v/>
      </c>
      <c r="S23" s="176" t="str">
        <f t="shared" si="13"/>
        <v/>
      </c>
      <c r="T23" s="76" t="str">
        <f t="shared" si="26"/>
        <v/>
      </c>
      <c r="U23" s="76" t="str">
        <f t="shared" si="14"/>
        <v/>
      </c>
      <c r="V23" s="76" t="str">
        <f t="shared" si="27"/>
        <v/>
      </c>
      <c r="W23" s="76" t="str">
        <f t="shared" si="15"/>
        <v/>
      </c>
      <c r="X23" s="76" t="str">
        <f t="shared" si="16"/>
        <v/>
      </c>
      <c r="Y23" s="109" t="str">
        <f t="shared" si="17"/>
        <v/>
      </c>
      <c r="Z23" s="110" t="str">
        <f t="shared" si="18"/>
        <v/>
      </c>
      <c r="AA23" s="109" t="str">
        <f t="shared" si="19"/>
        <v/>
      </c>
      <c r="AB23" s="110" t="str">
        <f t="shared" si="20"/>
        <v/>
      </c>
      <c r="AC23" s="109" t="str">
        <f t="shared" si="21"/>
        <v/>
      </c>
      <c r="AD23" s="110" t="str">
        <f t="shared" si="22"/>
        <v/>
      </c>
      <c r="AE23" s="133" t="str">
        <f t="shared" si="23"/>
        <v/>
      </c>
    </row>
    <row r="24" spans="1:31" ht="15.95" customHeight="1">
      <c r="A24" s="67">
        <v>20</v>
      </c>
      <c r="B24" s="179" t="str">
        <f t="shared" si="0"/>
        <v/>
      </c>
      <c r="C24" s="69" t="str">
        <f t="shared" si="1"/>
        <v/>
      </c>
      <c r="D24" s="70" t="str">
        <f t="shared" si="24"/>
        <v/>
      </c>
      <c r="E24" s="70" t="str">
        <f t="shared" si="2"/>
        <v/>
      </c>
      <c r="F24" s="70" t="str">
        <f t="shared" si="25"/>
        <v/>
      </c>
      <c r="G24" s="70" t="str">
        <f t="shared" si="3"/>
        <v/>
      </c>
      <c r="H24" s="70" t="str">
        <f t="shared" si="4"/>
        <v/>
      </c>
      <c r="I24" s="102" t="str">
        <f t="shared" si="5"/>
        <v/>
      </c>
      <c r="J24" s="103" t="str">
        <f t="shared" si="6"/>
        <v/>
      </c>
      <c r="K24" s="102" t="str">
        <f t="shared" si="7"/>
        <v/>
      </c>
      <c r="L24" s="103" t="str">
        <f t="shared" si="8"/>
        <v/>
      </c>
      <c r="M24" s="102" t="str">
        <f t="shared" si="9"/>
        <v/>
      </c>
      <c r="N24" s="103" t="str">
        <f t="shared" si="10"/>
        <v/>
      </c>
      <c r="O24" s="130" t="str">
        <f t="shared" si="11"/>
        <v/>
      </c>
      <c r="Q24" s="84">
        <v>20</v>
      </c>
      <c r="R24" s="174" t="str">
        <f t="shared" si="12"/>
        <v/>
      </c>
      <c r="S24" s="176" t="str">
        <f t="shared" si="13"/>
        <v/>
      </c>
      <c r="T24" s="76" t="str">
        <f t="shared" si="26"/>
        <v/>
      </c>
      <c r="U24" s="76" t="str">
        <f t="shared" si="14"/>
        <v/>
      </c>
      <c r="V24" s="76" t="str">
        <f t="shared" si="27"/>
        <v/>
      </c>
      <c r="W24" s="76" t="str">
        <f t="shared" si="15"/>
        <v/>
      </c>
      <c r="X24" s="76" t="str">
        <f t="shared" si="16"/>
        <v/>
      </c>
      <c r="Y24" s="109" t="str">
        <f t="shared" si="17"/>
        <v/>
      </c>
      <c r="Z24" s="110" t="str">
        <f t="shared" si="18"/>
        <v/>
      </c>
      <c r="AA24" s="109" t="str">
        <f t="shared" si="19"/>
        <v/>
      </c>
      <c r="AB24" s="110" t="str">
        <f t="shared" si="20"/>
        <v/>
      </c>
      <c r="AC24" s="109" t="str">
        <f t="shared" si="21"/>
        <v/>
      </c>
      <c r="AD24" s="110" t="str">
        <f t="shared" si="22"/>
        <v/>
      </c>
      <c r="AE24" s="133" t="str">
        <f t="shared" si="23"/>
        <v/>
      </c>
    </row>
    <row r="25" spans="1:31" ht="15.95" customHeight="1">
      <c r="A25" s="67">
        <v>21</v>
      </c>
      <c r="B25" s="179" t="str">
        <f t="shared" si="0"/>
        <v/>
      </c>
      <c r="C25" s="69" t="str">
        <f t="shared" si="1"/>
        <v/>
      </c>
      <c r="D25" s="70" t="str">
        <f t="shared" si="24"/>
        <v/>
      </c>
      <c r="E25" s="70" t="str">
        <f t="shared" si="2"/>
        <v/>
      </c>
      <c r="F25" s="70" t="str">
        <f t="shared" si="25"/>
        <v/>
      </c>
      <c r="G25" s="70" t="str">
        <f t="shared" si="3"/>
        <v/>
      </c>
      <c r="H25" s="70" t="str">
        <f t="shared" si="4"/>
        <v/>
      </c>
      <c r="I25" s="102" t="str">
        <f t="shared" si="5"/>
        <v/>
      </c>
      <c r="J25" s="103" t="str">
        <f t="shared" si="6"/>
        <v/>
      </c>
      <c r="K25" s="102" t="str">
        <f t="shared" si="7"/>
        <v/>
      </c>
      <c r="L25" s="103" t="str">
        <f t="shared" si="8"/>
        <v/>
      </c>
      <c r="M25" s="102" t="str">
        <f t="shared" si="9"/>
        <v/>
      </c>
      <c r="N25" s="103" t="str">
        <f t="shared" si="10"/>
        <v/>
      </c>
      <c r="O25" s="130" t="str">
        <f t="shared" si="11"/>
        <v/>
      </c>
      <c r="Q25" s="84">
        <v>21</v>
      </c>
      <c r="R25" s="174" t="str">
        <f t="shared" si="12"/>
        <v/>
      </c>
      <c r="S25" s="176" t="str">
        <f t="shared" si="13"/>
        <v/>
      </c>
      <c r="T25" s="76" t="str">
        <f t="shared" si="26"/>
        <v/>
      </c>
      <c r="U25" s="76" t="str">
        <f t="shared" si="14"/>
        <v/>
      </c>
      <c r="V25" s="76" t="str">
        <f t="shared" si="27"/>
        <v/>
      </c>
      <c r="W25" s="76" t="str">
        <f t="shared" si="15"/>
        <v/>
      </c>
      <c r="X25" s="76" t="str">
        <f t="shared" si="16"/>
        <v/>
      </c>
      <c r="Y25" s="109" t="str">
        <f t="shared" si="17"/>
        <v/>
      </c>
      <c r="Z25" s="110" t="str">
        <f t="shared" si="18"/>
        <v/>
      </c>
      <c r="AA25" s="109" t="str">
        <f t="shared" si="19"/>
        <v/>
      </c>
      <c r="AB25" s="110" t="str">
        <f t="shared" si="20"/>
        <v/>
      </c>
      <c r="AC25" s="109" t="str">
        <f t="shared" si="21"/>
        <v/>
      </c>
      <c r="AD25" s="110" t="str">
        <f t="shared" si="22"/>
        <v/>
      </c>
      <c r="AE25" s="133" t="str">
        <f t="shared" si="23"/>
        <v/>
      </c>
    </row>
    <row r="26" spans="1:31" ht="15.95" customHeight="1">
      <c r="A26" s="67">
        <v>22</v>
      </c>
      <c r="B26" s="179" t="str">
        <f t="shared" si="0"/>
        <v/>
      </c>
      <c r="C26" s="69" t="str">
        <f t="shared" si="1"/>
        <v/>
      </c>
      <c r="D26" s="70" t="str">
        <f t="shared" si="24"/>
        <v/>
      </c>
      <c r="E26" s="70" t="str">
        <f t="shared" si="2"/>
        <v/>
      </c>
      <c r="F26" s="70" t="str">
        <f t="shared" si="25"/>
        <v/>
      </c>
      <c r="G26" s="70" t="str">
        <f t="shared" si="3"/>
        <v/>
      </c>
      <c r="H26" s="70" t="str">
        <f t="shared" si="4"/>
        <v/>
      </c>
      <c r="I26" s="102" t="str">
        <f t="shared" si="5"/>
        <v/>
      </c>
      <c r="J26" s="103" t="str">
        <f t="shared" si="6"/>
        <v/>
      </c>
      <c r="K26" s="102" t="str">
        <f t="shared" si="7"/>
        <v/>
      </c>
      <c r="L26" s="103" t="str">
        <f t="shared" si="8"/>
        <v/>
      </c>
      <c r="M26" s="102" t="str">
        <f t="shared" si="9"/>
        <v/>
      </c>
      <c r="N26" s="103" t="str">
        <f t="shared" si="10"/>
        <v/>
      </c>
      <c r="O26" s="130" t="str">
        <f t="shared" si="11"/>
        <v/>
      </c>
      <c r="Q26" s="84">
        <v>22</v>
      </c>
      <c r="R26" s="174" t="str">
        <f t="shared" si="12"/>
        <v/>
      </c>
      <c r="S26" s="176" t="str">
        <f t="shared" si="13"/>
        <v/>
      </c>
      <c r="T26" s="76" t="str">
        <f t="shared" si="26"/>
        <v/>
      </c>
      <c r="U26" s="76" t="str">
        <f t="shared" si="14"/>
        <v/>
      </c>
      <c r="V26" s="76" t="str">
        <f t="shared" si="27"/>
        <v/>
      </c>
      <c r="W26" s="76" t="str">
        <f t="shared" si="15"/>
        <v/>
      </c>
      <c r="X26" s="76" t="str">
        <f t="shared" si="16"/>
        <v/>
      </c>
      <c r="Y26" s="109" t="str">
        <f t="shared" si="17"/>
        <v/>
      </c>
      <c r="Z26" s="110" t="str">
        <f t="shared" si="18"/>
        <v/>
      </c>
      <c r="AA26" s="109" t="str">
        <f t="shared" si="19"/>
        <v/>
      </c>
      <c r="AB26" s="110" t="str">
        <f t="shared" si="20"/>
        <v/>
      </c>
      <c r="AC26" s="109" t="str">
        <f t="shared" si="21"/>
        <v/>
      </c>
      <c r="AD26" s="110" t="str">
        <f t="shared" si="22"/>
        <v/>
      </c>
      <c r="AE26" s="133" t="str">
        <f t="shared" si="23"/>
        <v/>
      </c>
    </row>
    <row r="27" spans="1:31" ht="15.95" customHeight="1">
      <c r="A27" s="67">
        <v>23</v>
      </c>
      <c r="B27" s="179" t="str">
        <f t="shared" si="0"/>
        <v/>
      </c>
      <c r="C27" s="69" t="str">
        <f t="shared" si="1"/>
        <v/>
      </c>
      <c r="D27" s="70" t="str">
        <f t="shared" si="24"/>
        <v/>
      </c>
      <c r="E27" s="70" t="str">
        <f t="shared" si="2"/>
        <v/>
      </c>
      <c r="F27" s="70" t="str">
        <f t="shared" si="25"/>
        <v/>
      </c>
      <c r="G27" s="70" t="str">
        <f t="shared" si="3"/>
        <v/>
      </c>
      <c r="H27" s="70" t="str">
        <f t="shared" si="4"/>
        <v/>
      </c>
      <c r="I27" s="102" t="str">
        <f t="shared" si="5"/>
        <v/>
      </c>
      <c r="J27" s="103" t="str">
        <f t="shared" si="6"/>
        <v/>
      </c>
      <c r="K27" s="102" t="str">
        <f t="shared" si="7"/>
        <v/>
      </c>
      <c r="L27" s="103" t="str">
        <f t="shared" si="8"/>
        <v/>
      </c>
      <c r="M27" s="102" t="str">
        <f t="shared" si="9"/>
        <v/>
      </c>
      <c r="N27" s="103" t="str">
        <f t="shared" si="10"/>
        <v/>
      </c>
      <c r="O27" s="130" t="str">
        <f t="shared" si="11"/>
        <v/>
      </c>
      <c r="Q27" s="84">
        <v>23</v>
      </c>
      <c r="R27" s="174" t="str">
        <f t="shared" si="12"/>
        <v/>
      </c>
      <c r="S27" s="176" t="str">
        <f t="shared" si="13"/>
        <v/>
      </c>
      <c r="T27" s="76" t="str">
        <f t="shared" si="26"/>
        <v/>
      </c>
      <c r="U27" s="76" t="str">
        <f t="shared" si="14"/>
        <v/>
      </c>
      <c r="V27" s="76" t="str">
        <f t="shared" si="27"/>
        <v/>
      </c>
      <c r="W27" s="76" t="str">
        <f t="shared" si="15"/>
        <v/>
      </c>
      <c r="X27" s="76" t="str">
        <f t="shared" si="16"/>
        <v/>
      </c>
      <c r="Y27" s="109" t="str">
        <f t="shared" si="17"/>
        <v/>
      </c>
      <c r="Z27" s="110" t="str">
        <f t="shared" si="18"/>
        <v/>
      </c>
      <c r="AA27" s="109" t="str">
        <f t="shared" si="19"/>
        <v/>
      </c>
      <c r="AB27" s="110" t="str">
        <f t="shared" si="20"/>
        <v/>
      </c>
      <c r="AC27" s="109" t="str">
        <f t="shared" si="21"/>
        <v/>
      </c>
      <c r="AD27" s="110" t="str">
        <f t="shared" si="22"/>
        <v/>
      </c>
      <c r="AE27" s="133" t="str">
        <f t="shared" si="23"/>
        <v/>
      </c>
    </row>
    <row r="28" spans="1:31" ht="15.95" customHeight="1">
      <c r="A28" s="67">
        <v>24</v>
      </c>
      <c r="B28" s="179" t="str">
        <f t="shared" si="0"/>
        <v/>
      </c>
      <c r="C28" s="69" t="str">
        <f t="shared" si="1"/>
        <v/>
      </c>
      <c r="D28" s="70" t="str">
        <f t="shared" si="24"/>
        <v/>
      </c>
      <c r="E28" s="70" t="str">
        <f t="shared" si="2"/>
        <v/>
      </c>
      <c r="F28" s="70" t="str">
        <f t="shared" si="25"/>
        <v/>
      </c>
      <c r="G28" s="70" t="str">
        <f t="shared" si="3"/>
        <v/>
      </c>
      <c r="H28" s="70" t="str">
        <f t="shared" si="4"/>
        <v/>
      </c>
      <c r="I28" s="102" t="str">
        <f t="shared" si="5"/>
        <v/>
      </c>
      <c r="J28" s="103" t="str">
        <f t="shared" si="6"/>
        <v/>
      </c>
      <c r="K28" s="102" t="str">
        <f t="shared" si="7"/>
        <v/>
      </c>
      <c r="L28" s="103" t="str">
        <f t="shared" si="8"/>
        <v/>
      </c>
      <c r="M28" s="102" t="str">
        <f t="shared" si="9"/>
        <v/>
      </c>
      <c r="N28" s="103" t="str">
        <f t="shared" si="10"/>
        <v/>
      </c>
      <c r="O28" s="130" t="str">
        <f t="shared" si="11"/>
        <v/>
      </c>
      <c r="Q28" s="84">
        <v>24</v>
      </c>
      <c r="R28" s="174" t="str">
        <f t="shared" si="12"/>
        <v/>
      </c>
      <c r="S28" s="176" t="str">
        <f t="shared" si="13"/>
        <v/>
      </c>
      <c r="T28" s="76" t="str">
        <f t="shared" si="26"/>
        <v/>
      </c>
      <c r="U28" s="76" t="str">
        <f t="shared" si="14"/>
        <v/>
      </c>
      <c r="V28" s="76" t="str">
        <f t="shared" si="27"/>
        <v/>
      </c>
      <c r="W28" s="76" t="str">
        <f t="shared" si="15"/>
        <v/>
      </c>
      <c r="X28" s="76" t="str">
        <f t="shared" si="16"/>
        <v/>
      </c>
      <c r="Y28" s="109" t="str">
        <f t="shared" si="17"/>
        <v/>
      </c>
      <c r="Z28" s="110" t="str">
        <f t="shared" si="18"/>
        <v/>
      </c>
      <c r="AA28" s="109" t="str">
        <f t="shared" si="19"/>
        <v/>
      </c>
      <c r="AB28" s="110" t="str">
        <f t="shared" si="20"/>
        <v/>
      </c>
      <c r="AC28" s="109" t="str">
        <f t="shared" si="21"/>
        <v/>
      </c>
      <c r="AD28" s="110" t="str">
        <f t="shared" si="22"/>
        <v/>
      </c>
      <c r="AE28" s="133" t="str">
        <f t="shared" si="23"/>
        <v/>
      </c>
    </row>
    <row r="29" spans="1:31" ht="15.95" customHeight="1">
      <c r="A29" s="67">
        <v>25</v>
      </c>
      <c r="B29" s="179" t="str">
        <f t="shared" si="0"/>
        <v/>
      </c>
      <c r="C29" s="69" t="str">
        <f t="shared" si="1"/>
        <v/>
      </c>
      <c r="D29" s="70" t="str">
        <f t="shared" si="24"/>
        <v/>
      </c>
      <c r="E29" s="70" t="str">
        <f t="shared" si="2"/>
        <v/>
      </c>
      <c r="F29" s="70" t="str">
        <f t="shared" si="25"/>
        <v/>
      </c>
      <c r="G29" s="70" t="str">
        <f t="shared" si="3"/>
        <v/>
      </c>
      <c r="H29" s="70" t="str">
        <f t="shared" si="4"/>
        <v/>
      </c>
      <c r="I29" s="102" t="str">
        <f t="shared" si="5"/>
        <v/>
      </c>
      <c r="J29" s="103" t="str">
        <f t="shared" si="6"/>
        <v/>
      </c>
      <c r="K29" s="102" t="str">
        <f t="shared" si="7"/>
        <v/>
      </c>
      <c r="L29" s="103" t="str">
        <f t="shared" si="8"/>
        <v/>
      </c>
      <c r="M29" s="102" t="str">
        <f t="shared" si="9"/>
        <v/>
      </c>
      <c r="N29" s="103" t="str">
        <f t="shared" si="10"/>
        <v/>
      </c>
      <c r="O29" s="130" t="str">
        <f t="shared" si="11"/>
        <v/>
      </c>
      <c r="Q29" s="84">
        <v>25</v>
      </c>
      <c r="R29" s="174" t="str">
        <f t="shared" si="12"/>
        <v/>
      </c>
      <c r="S29" s="176" t="str">
        <f t="shared" si="13"/>
        <v/>
      </c>
      <c r="T29" s="76" t="str">
        <f t="shared" si="26"/>
        <v/>
      </c>
      <c r="U29" s="76" t="str">
        <f t="shared" si="14"/>
        <v/>
      </c>
      <c r="V29" s="76" t="str">
        <f t="shared" si="27"/>
        <v/>
      </c>
      <c r="W29" s="76" t="str">
        <f t="shared" si="15"/>
        <v/>
      </c>
      <c r="X29" s="76" t="str">
        <f t="shared" si="16"/>
        <v/>
      </c>
      <c r="Y29" s="109" t="str">
        <f t="shared" si="17"/>
        <v/>
      </c>
      <c r="Z29" s="110" t="str">
        <f t="shared" si="18"/>
        <v/>
      </c>
      <c r="AA29" s="109" t="str">
        <f t="shared" si="19"/>
        <v/>
      </c>
      <c r="AB29" s="110" t="str">
        <f t="shared" si="20"/>
        <v/>
      </c>
      <c r="AC29" s="109" t="str">
        <f t="shared" si="21"/>
        <v/>
      </c>
      <c r="AD29" s="110" t="str">
        <f t="shared" si="22"/>
        <v/>
      </c>
      <c r="AE29" s="133" t="str">
        <f t="shared" si="23"/>
        <v/>
      </c>
    </row>
    <row r="30" spans="1:31" ht="15.95" customHeight="1">
      <c r="A30" s="67">
        <v>26</v>
      </c>
      <c r="B30" s="179" t="str">
        <f t="shared" si="0"/>
        <v/>
      </c>
      <c r="C30" s="69" t="str">
        <f t="shared" si="1"/>
        <v/>
      </c>
      <c r="D30" s="70" t="str">
        <f t="shared" si="24"/>
        <v/>
      </c>
      <c r="E30" s="70" t="str">
        <f t="shared" si="2"/>
        <v/>
      </c>
      <c r="F30" s="70" t="str">
        <f t="shared" si="25"/>
        <v/>
      </c>
      <c r="G30" s="70" t="str">
        <f t="shared" si="3"/>
        <v/>
      </c>
      <c r="H30" s="70" t="str">
        <f t="shared" si="4"/>
        <v/>
      </c>
      <c r="I30" s="102" t="str">
        <f t="shared" si="5"/>
        <v/>
      </c>
      <c r="J30" s="103" t="str">
        <f t="shared" si="6"/>
        <v/>
      </c>
      <c r="K30" s="102" t="str">
        <f t="shared" si="7"/>
        <v/>
      </c>
      <c r="L30" s="103" t="str">
        <f t="shared" si="8"/>
        <v/>
      </c>
      <c r="M30" s="102" t="str">
        <f t="shared" si="9"/>
        <v/>
      </c>
      <c r="N30" s="103" t="str">
        <f t="shared" si="10"/>
        <v/>
      </c>
      <c r="O30" s="130" t="str">
        <f t="shared" si="11"/>
        <v/>
      </c>
      <c r="Q30" s="84">
        <v>26</v>
      </c>
      <c r="R30" s="174" t="str">
        <f t="shared" si="12"/>
        <v/>
      </c>
      <c r="S30" s="176" t="str">
        <f t="shared" si="13"/>
        <v/>
      </c>
      <c r="T30" s="76" t="str">
        <f t="shared" si="26"/>
        <v/>
      </c>
      <c r="U30" s="76" t="str">
        <f t="shared" si="14"/>
        <v/>
      </c>
      <c r="V30" s="76" t="str">
        <f t="shared" si="27"/>
        <v/>
      </c>
      <c r="W30" s="76" t="str">
        <f t="shared" si="15"/>
        <v/>
      </c>
      <c r="X30" s="76" t="str">
        <f t="shared" si="16"/>
        <v/>
      </c>
      <c r="Y30" s="109" t="str">
        <f t="shared" si="17"/>
        <v/>
      </c>
      <c r="Z30" s="110" t="str">
        <f t="shared" si="18"/>
        <v/>
      </c>
      <c r="AA30" s="109" t="str">
        <f t="shared" si="19"/>
        <v/>
      </c>
      <c r="AB30" s="110" t="str">
        <f t="shared" si="20"/>
        <v/>
      </c>
      <c r="AC30" s="109" t="str">
        <f t="shared" si="21"/>
        <v/>
      </c>
      <c r="AD30" s="110" t="str">
        <f t="shared" si="22"/>
        <v/>
      </c>
      <c r="AE30" s="133" t="str">
        <f t="shared" si="23"/>
        <v/>
      </c>
    </row>
    <row r="31" spans="1:31" ht="15.95" customHeight="1">
      <c r="A31" s="67">
        <v>27</v>
      </c>
      <c r="B31" s="179" t="str">
        <f t="shared" si="0"/>
        <v/>
      </c>
      <c r="C31" s="69" t="str">
        <f t="shared" si="1"/>
        <v/>
      </c>
      <c r="D31" s="70" t="str">
        <f t="shared" si="24"/>
        <v/>
      </c>
      <c r="E31" s="70" t="str">
        <f t="shared" si="2"/>
        <v/>
      </c>
      <c r="F31" s="70" t="str">
        <f t="shared" si="25"/>
        <v/>
      </c>
      <c r="G31" s="70" t="str">
        <f t="shared" si="3"/>
        <v/>
      </c>
      <c r="H31" s="70" t="str">
        <f t="shared" si="4"/>
        <v/>
      </c>
      <c r="I31" s="102" t="str">
        <f t="shared" si="5"/>
        <v/>
      </c>
      <c r="J31" s="103" t="str">
        <f t="shared" si="6"/>
        <v/>
      </c>
      <c r="K31" s="102" t="str">
        <f t="shared" si="7"/>
        <v/>
      </c>
      <c r="L31" s="103" t="str">
        <f t="shared" si="8"/>
        <v/>
      </c>
      <c r="M31" s="102" t="str">
        <f t="shared" si="9"/>
        <v/>
      </c>
      <c r="N31" s="103" t="str">
        <f t="shared" si="10"/>
        <v/>
      </c>
      <c r="O31" s="130" t="str">
        <f t="shared" si="11"/>
        <v/>
      </c>
      <c r="Q31" s="84">
        <v>27</v>
      </c>
      <c r="R31" s="174" t="str">
        <f t="shared" si="12"/>
        <v/>
      </c>
      <c r="S31" s="176" t="str">
        <f t="shared" si="13"/>
        <v/>
      </c>
      <c r="T31" s="76" t="str">
        <f t="shared" si="26"/>
        <v/>
      </c>
      <c r="U31" s="76" t="str">
        <f t="shared" si="14"/>
        <v/>
      </c>
      <c r="V31" s="76" t="str">
        <f t="shared" si="27"/>
        <v/>
      </c>
      <c r="W31" s="76" t="str">
        <f t="shared" si="15"/>
        <v/>
      </c>
      <c r="X31" s="76" t="str">
        <f t="shared" si="16"/>
        <v/>
      </c>
      <c r="Y31" s="109" t="str">
        <f t="shared" si="17"/>
        <v/>
      </c>
      <c r="Z31" s="110" t="str">
        <f t="shared" si="18"/>
        <v/>
      </c>
      <c r="AA31" s="109" t="str">
        <f t="shared" si="19"/>
        <v/>
      </c>
      <c r="AB31" s="110" t="str">
        <f t="shared" si="20"/>
        <v/>
      </c>
      <c r="AC31" s="109" t="str">
        <f t="shared" si="21"/>
        <v/>
      </c>
      <c r="AD31" s="110" t="str">
        <f t="shared" si="22"/>
        <v/>
      </c>
      <c r="AE31" s="133" t="str">
        <f t="shared" si="23"/>
        <v/>
      </c>
    </row>
    <row r="32" spans="1:31" ht="15.95" customHeight="1">
      <c r="A32" s="67">
        <v>28</v>
      </c>
      <c r="B32" s="179" t="str">
        <f t="shared" si="0"/>
        <v/>
      </c>
      <c r="C32" s="69" t="str">
        <f t="shared" si="1"/>
        <v/>
      </c>
      <c r="D32" s="70" t="str">
        <f t="shared" si="24"/>
        <v/>
      </c>
      <c r="E32" s="70" t="str">
        <f t="shared" si="2"/>
        <v/>
      </c>
      <c r="F32" s="70" t="str">
        <f t="shared" si="25"/>
        <v/>
      </c>
      <c r="G32" s="70" t="str">
        <f t="shared" si="3"/>
        <v/>
      </c>
      <c r="H32" s="70" t="str">
        <f t="shared" si="4"/>
        <v/>
      </c>
      <c r="I32" s="102" t="str">
        <f t="shared" si="5"/>
        <v/>
      </c>
      <c r="J32" s="103" t="str">
        <f t="shared" si="6"/>
        <v/>
      </c>
      <c r="K32" s="102" t="str">
        <f t="shared" si="7"/>
        <v/>
      </c>
      <c r="L32" s="103" t="str">
        <f t="shared" si="8"/>
        <v/>
      </c>
      <c r="M32" s="102" t="str">
        <f t="shared" si="9"/>
        <v/>
      </c>
      <c r="N32" s="103" t="str">
        <f t="shared" si="10"/>
        <v/>
      </c>
      <c r="O32" s="130" t="str">
        <f t="shared" si="11"/>
        <v/>
      </c>
      <c r="Q32" s="84">
        <v>28</v>
      </c>
      <c r="R32" s="174" t="str">
        <f t="shared" si="12"/>
        <v/>
      </c>
      <c r="S32" s="176" t="str">
        <f t="shared" si="13"/>
        <v/>
      </c>
      <c r="T32" s="76" t="str">
        <f t="shared" si="26"/>
        <v/>
      </c>
      <c r="U32" s="76" t="str">
        <f t="shared" si="14"/>
        <v/>
      </c>
      <c r="V32" s="76" t="str">
        <f t="shared" si="27"/>
        <v/>
      </c>
      <c r="W32" s="76" t="str">
        <f t="shared" si="15"/>
        <v/>
      </c>
      <c r="X32" s="76" t="str">
        <f t="shared" si="16"/>
        <v/>
      </c>
      <c r="Y32" s="109" t="str">
        <f t="shared" si="17"/>
        <v/>
      </c>
      <c r="Z32" s="110" t="str">
        <f t="shared" si="18"/>
        <v/>
      </c>
      <c r="AA32" s="109" t="str">
        <f t="shared" si="19"/>
        <v/>
      </c>
      <c r="AB32" s="110" t="str">
        <f t="shared" si="20"/>
        <v/>
      </c>
      <c r="AC32" s="109" t="str">
        <f t="shared" si="21"/>
        <v/>
      </c>
      <c r="AD32" s="110" t="str">
        <f t="shared" si="22"/>
        <v/>
      </c>
      <c r="AE32" s="133" t="str">
        <f t="shared" si="23"/>
        <v/>
      </c>
    </row>
    <row r="33" spans="1:31" ht="15.95" customHeight="1">
      <c r="A33" s="67">
        <v>29</v>
      </c>
      <c r="B33" s="179" t="str">
        <f t="shared" si="0"/>
        <v/>
      </c>
      <c r="C33" s="69" t="str">
        <f t="shared" si="1"/>
        <v/>
      </c>
      <c r="D33" s="70" t="str">
        <f t="shared" si="24"/>
        <v/>
      </c>
      <c r="E33" s="70" t="str">
        <f t="shared" si="2"/>
        <v/>
      </c>
      <c r="F33" s="70" t="str">
        <f t="shared" si="25"/>
        <v/>
      </c>
      <c r="G33" s="70" t="str">
        <f t="shared" si="3"/>
        <v/>
      </c>
      <c r="H33" s="70" t="str">
        <f t="shared" si="4"/>
        <v/>
      </c>
      <c r="I33" s="102" t="str">
        <f t="shared" si="5"/>
        <v/>
      </c>
      <c r="J33" s="103" t="str">
        <f t="shared" si="6"/>
        <v/>
      </c>
      <c r="K33" s="102" t="str">
        <f t="shared" si="7"/>
        <v/>
      </c>
      <c r="L33" s="103" t="str">
        <f t="shared" si="8"/>
        <v/>
      </c>
      <c r="M33" s="102" t="str">
        <f t="shared" si="9"/>
        <v/>
      </c>
      <c r="N33" s="103" t="str">
        <f t="shared" si="10"/>
        <v/>
      </c>
      <c r="O33" s="130" t="str">
        <f t="shared" si="11"/>
        <v/>
      </c>
      <c r="Q33" s="84">
        <v>29</v>
      </c>
      <c r="R33" s="174" t="str">
        <f t="shared" si="12"/>
        <v/>
      </c>
      <c r="S33" s="176" t="str">
        <f t="shared" si="13"/>
        <v/>
      </c>
      <c r="T33" s="76" t="str">
        <f t="shared" si="26"/>
        <v/>
      </c>
      <c r="U33" s="76" t="str">
        <f t="shared" si="14"/>
        <v/>
      </c>
      <c r="V33" s="76" t="str">
        <f t="shared" si="27"/>
        <v/>
      </c>
      <c r="W33" s="76" t="str">
        <f t="shared" si="15"/>
        <v/>
      </c>
      <c r="X33" s="76" t="str">
        <f t="shared" si="16"/>
        <v/>
      </c>
      <c r="Y33" s="109" t="str">
        <f t="shared" si="17"/>
        <v/>
      </c>
      <c r="Z33" s="110" t="str">
        <f t="shared" si="18"/>
        <v/>
      </c>
      <c r="AA33" s="109" t="str">
        <f t="shared" si="19"/>
        <v/>
      </c>
      <c r="AB33" s="110" t="str">
        <f t="shared" si="20"/>
        <v/>
      </c>
      <c r="AC33" s="109" t="str">
        <f t="shared" si="21"/>
        <v/>
      </c>
      <c r="AD33" s="110" t="str">
        <f t="shared" si="22"/>
        <v/>
      </c>
      <c r="AE33" s="133" t="str">
        <f t="shared" si="23"/>
        <v/>
      </c>
    </row>
    <row r="34" spans="1:31" ht="15.95" customHeight="1">
      <c r="A34" s="67">
        <v>30</v>
      </c>
      <c r="B34" s="179" t="str">
        <f t="shared" si="0"/>
        <v/>
      </c>
      <c r="C34" s="69" t="str">
        <f t="shared" si="1"/>
        <v/>
      </c>
      <c r="D34" s="70" t="str">
        <f t="shared" si="24"/>
        <v/>
      </c>
      <c r="E34" s="70" t="str">
        <f t="shared" si="2"/>
        <v/>
      </c>
      <c r="F34" s="70" t="str">
        <f t="shared" si="25"/>
        <v/>
      </c>
      <c r="G34" s="70" t="str">
        <f t="shared" si="3"/>
        <v/>
      </c>
      <c r="H34" s="70" t="str">
        <f t="shared" si="4"/>
        <v/>
      </c>
      <c r="I34" s="102" t="str">
        <f t="shared" si="5"/>
        <v/>
      </c>
      <c r="J34" s="103" t="str">
        <f t="shared" si="6"/>
        <v/>
      </c>
      <c r="K34" s="102" t="str">
        <f t="shared" si="7"/>
        <v/>
      </c>
      <c r="L34" s="103" t="str">
        <f t="shared" si="8"/>
        <v/>
      </c>
      <c r="M34" s="102" t="str">
        <f t="shared" si="9"/>
        <v/>
      </c>
      <c r="N34" s="103" t="str">
        <f t="shared" si="10"/>
        <v/>
      </c>
      <c r="O34" s="130" t="str">
        <f t="shared" si="11"/>
        <v/>
      </c>
      <c r="Q34" s="84">
        <v>30</v>
      </c>
      <c r="R34" s="174" t="str">
        <f t="shared" si="12"/>
        <v/>
      </c>
      <c r="S34" s="176" t="str">
        <f t="shared" si="13"/>
        <v/>
      </c>
      <c r="T34" s="76" t="str">
        <f t="shared" si="26"/>
        <v/>
      </c>
      <c r="U34" s="76" t="str">
        <f t="shared" si="14"/>
        <v/>
      </c>
      <c r="V34" s="76" t="str">
        <f t="shared" si="27"/>
        <v/>
      </c>
      <c r="W34" s="76" t="str">
        <f t="shared" si="15"/>
        <v/>
      </c>
      <c r="X34" s="76" t="str">
        <f t="shared" si="16"/>
        <v/>
      </c>
      <c r="Y34" s="109" t="str">
        <f t="shared" si="17"/>
        <v/>
      </c>
      <c r="Z34" s="110" t="str">
        <f t="shared" si="18"/>
        <v/>
      </c>
      <c r="AA34" s="109" t="str">
        <f t="shared" si="19"/>
        <v/>
      </c>
      <c r="AB34" s="110" t="str">
        <f t="shared" si="20"/>
        <v/>
      </c>
      <c r="AC34" s="109" t="str">
        <f t="shared" si="21"/>
        <v/>
      </c>
      <c r="AD34" s="110" t="str">
        <f t="shared" si="22"/>
        <v/>
      </c>
      <c r="AE34" s="133" t="str">
        <f t="shared" si="23"/>
        <v/>
      </c>
    </row>
    <row r="35" spans="1:31" ht="15.95" customHeight="1">
      <c r="A35" s="67">
        <v>31</v>
      </c>
      <c r="B35" s="179" t="str">
        <f t="shared" si="0"/>
        <v/>
      </c>
      <c r="C35" s="69" t="str">
        <f t="shared" si="1"/>
        <v/>
      </c>
      <c r="D35" s="70" t="str">
        <f t="shared" si="24"/>
        <v/>
      </c>
      <c r="E35" s="70" t="str">
        <f t="shared" si="2"/>
        <v/>
      </c>
      <c r="F35" s="70" t="str">
        <f t="shared" si="25"/>
        <v/>
      </c>
      <c r="G35" s="70" t="str">
        <f t="shared" si="3"/>
        <v/>
      </c>
      <c r="H35" s="70" t="str">
        <f t="shared" si="4"/>
        <v/>
      </c>
      <c r="I35" s="102" t="str">
        <f t="shared" si="5"/>
        <v/>
      </c>
      <c r="J35" s="103" t="str">
        <f t="shared" si="6"/>
        <v/>
      </c>
      <c r="K35" s="102" t="str">
        <f t="shared" si="7"/>
        <v/>
      </c>
      <c r="L35" s="103" t="str">
        <f t="shared" si="8"/>
        <v/>
      </c>
      <c r="M35" s="102" t="str">
        <f t="shared" si="9"/>
        <v/>
      </c>
      <c r="N35" s="103" t="str">
        <f t="shared" si="10"/>
        <v/>
      </c>
      <c r="O35" s="130" t="str">
        <f t="shared" si="11"/>
        <v/>
      </c>
      <c r="Q35" s="84">
        <v>31</v>
      </c>
      <c r="R35" s="174" t="str">
        <f t="shared" si="12"/>
        <v/>
      </c>
      <c r="S35" s="176" t="str">
        <f t="shared" si="13"/>
        <v/>
      </c>
      <c r="T35" s="76" t="str">
        <f t="shared" si="26"/>
        <v/>
      </c>
      <c r="U35" s="76" t="str">
        <f t="shared" si="14"/>
        <v/>
      </c>
      <c r="V35" s="76" t="str">
        <f t="shared" si="27"/>
        <v/>
      </c>
      <c r="W35" s="76" t="str">
        <f t="shared" si="15"/>
        <v/>
      </c>
      <c r="X35" s="76" t="str">
        <f t="shared" si="16"/>
        <v/>
      </c>
      <c r="Y35" s="109" t="str">
        <f t="shared" si="17"/>
        <v/>
      </c>
      <c r="Z35" s="110" t="str">
        <f t="shared" si="18"/>
        <v/>
      </c>
      <c r="AA35" s="109" t="str">
        <f t="shared" si="19"/>
        <v/>
      </c>
      <c r="AB35" s="110" t="str">
        <f t="shared" si="20"/>
        <v/>
      </c>
      <c r="AC35" s="109" t="str">
        <f t="shared" si="21"/>
        <v/>
      </c>
      <c r="AD35" s="110" t="str">
        <f t="shared" si="22"/>
        <v/>
      </c>
      <c r="AE35" s="133" t="str">
        <f t="shared" si="23"/>
        <v/>
      </c>
    </row>
    <row r="36" spans="1:31" ht="15.95" customHeight="1">
      <c r="A36" s="67">
        <v>32</v>
      </c>
      <c r="B36" s="179" t="str">
        <f t="shared" si="0"/>
        <v/>
      </c>
      <c r="C36" s="69" t="str">
        <f t="shared" si="1"/>
        <v/>
      </c>
      <c r="D36" s="70" t="str">
        <f t="shared" si="24"/>
        <v/>
      </c>
      <c r="E36" s="70" t="str">
        <f t="shared" si="2"/>
        <v/>
      </c>
      <c r="F36" s="70" t="str">
        <f t="shared" si="25"/>
        <v/>
      </c>
      <c r="G36" s="70" t="str">
        <f t="shared" si="3"/>
        <v/>
      </c>
      <c r="H36" s="70" t="str">
        <f t="shared" si="4"/>
        <v/>
      </c>
      <c r="I36" s="102" t="str">
        <f t="shared" si="5"/>
        <v/>
      </c>
      <c r="J36" s="103" t="str">
        <f t="shared" si="6"/>
        <v/>
      </c>
      <c r="K36" s="102" t="str">
        <f t="shared" si="7"/>
        <v/>
      </c>
      <c r="L36" s="103" t="str">
        <f t="shared" si="8"/>
        <v/>
      </c>
      <c r="M36" s="102" t="str">
        <f t="shared" si="9"/>
        <v/>
      </c>
      <c r="N36" s="103" t="str">
        <f t="shared" si="10"/>
        <v/>
      </c>
      <c r="O36" s="130" t="str">
        <f t="shared" si="11"/>
        <v/>
      </c>
      <c r="Q36" s="84">
        <v>32</v>
      </c>
      <c r="R36" s="174" t="str">
        <f t="shared" si="12"/>
        <v/>
      </c>
      <c r="S36" s="176" t="str">
        <f t="shared" si="13"/>
        <v/>
      </c>
      <c r="T36" s="76" t="str">
        <f t="shared" si="26"/>
        <v/>
      </c>
      <c r="U36" s="76" t="str">
        <f t="shared" si="14"/>
        <v/>
      </c>
      <c r="V36" s="76" t="str">
        <f t="shared" si="27"/>
        <v/>
      </c>
      <c r="W36" s="76" t="str">
        <f t="shared" si="15"/>
        <v/>
      </c>
      <c r="X36" s="76" t="str">
        <f t="shared" si="16"/>
        <v/>
      </c>
      <c r="Y36" s="109" t="str">
        <f t="shared" si="17"/>
        <v/>
      </c>
      <c r="Z36" s="110" t="str">
        <f t="shared" si="18"/>
        <v/>
      </c>
      <c r="AA36" s="109" t="str">
        <f t="shared" si="19"/>
        <v/>
      </c>
      <c r="AB36" s="110" t="str">
        <f t="shared" si="20"/>
        <v/>
      </c>
      <c r="AC36" s="109" t="str">
        <f t="shared" si="21"/>
        <v/>
      </c>
      <c r="AD36" s="110" t="str">
        <f t="shared" si="22"/>
        <v/>
      </c>
      <c r="AE36" s="133" t="str">
        <f t="shared" si="23"/>
        <v/>
      </c>
    </row>
    <row r="37" spans="1:31" ht="15.95" customHeight="1">
      <c r="A37" s="67">
        <v>33</v>
      </c>
      <c r="B37" s="179" t="str">
        <f t="shared" ref="B37:B68" si="28">IF(VLOOKUP(A37,記②男,2,FALSE)="","",VLOOKUP(A37,記②男,2,FALSE))</f>
        <v/>
      </c>
      <c r="C37" s="69" t="str">
        <f t="shared" si="1"/>
        <v/>
      </c>
      <c r="D37" s="70" t="str">
        <f t="shared" si="24"/>
        <v/>
      </c>
      <c r="E37" s="70" t="str">
        <f t="shared" ref="E37:E68" si="29">IF(B37="","",IF(VLOOKUP(B37,名簿,3,FALSE)="","",VLOOKUP(B37,名簿,3,FALSE)))</f>
        <v/>
      </c>
      <c r="F37" s="70" t="str">
        <f t="shared" si="25"/>
        <v/>
      </c>
      <c r="G37" s="70" t="str">
        <f t="shared" ref="G37:G68" si="30">IF(B37="","",IF(VLOOKUP(B37,名簿,4,FALSE)="","",VLOOKUP(B37,名簿,4,FALSE)))</f>
        <v/>
      </c>
      <c r="H37" s="70" t="str">
        <f t="shared" ref="H37:H68" si="31">IF(B37="","",IF(VLOOKUP(B37,名簿,5,FALSE)="","",VLOOKUP(B37,名簿,5,FALSE)))</f>
        <v/>
      </c>
      <c r="I37" s="102" t="str">
        <f t="shared" ref="I37:I68" si="32">IF(B37="","",IF(VLOOKUP(A37,記②男,5,FALSE)="","",VLOOKUP(A37,記②男,5,FALSE)))</f>
        <v/>
      </c>
      <c r="J37" s="103" t="str">
        <f t="shared" ref="J37:J68" si="33">IF(B37="","",IF(VLOOKUP(A37,記②男,6,FALSE)="","",VLOOKUP(A37,記②男,6,FALSE)))</f>
        <v/>
      </c>
      <c r="K37" s="102" t="str">
        <f t="shared" ref="K37:K68" si="34">IF(B37="","",IF(VLOOKUP(A37,記②男,7,FALSE)="","",VLOOKUP(A37,記②男,7,FALSE)))</f>
        <v/>
      </c>
      <c r="L37" s="103" t="str">
        <f t="shared" ref="L37:L68" si="35">IF(B37="","",IF(VLOOKUP(A37,記②男,8,FALSE)="","",VLOOKUP(A37,記②男,8,FALSE)))</f>
        <v/>
      </c>
      <c r="M37" s="102" t="str">
        <f t="shared" ref="M37:M68" si="36">IF(B37="","",IF(VLOOKUP(A37,記②男,9,FALSE)="","",VLOOKUP(A37,記②男,9,FALSE)))</f>
        <v/>
      </c>
      <c r="N37" s="103" t="str">
        <f t="shared" ref="N37:N68" si="37">IF(B37="","",IF(VLOOKUP(A37,記②男,10,FALSE)="","",VLOOKUP(A37,記②男,10,FALSE)))</f>
        <v/>
      </c>
      <c r="O37" s="130" t="str">
        <f t="shared" si="11"/>
        <v/>
      </c>
      <c r="Q37" s="84">
        <v>33</v>
      </c>
      <c r="R37" s="174" t="str">
        <f t="shared" ref="R37:R68" si="38">IF(VLOOKUP(Q37,記②女,2,FALSE)="","",VLOOKUP(Q37,記②女,2,FALSE))</f>
        <v/>
      </c>
      <c r="S37" s="176" t="str">
        <f t="shared" ref="S37:S68" si="39">IF(R37="","",VLOOKUP(R37,名簿,2,FALSE))</f>
        <v/>
      </c>
      <c r="T37" s="76" t="str">
        <f t="shared" si="26"/>
        <v/>
      </c>
      <c r="U37" s="76" t="str">
        <f t="shared" ref="U37:U68" si="40">IF(R37="","",IF(VLOOKUP(R37,名簿,3,FALSE)="","",VLOOKUP(R37,名簿,3,FALSE)))</f>
        <v/>
      </c>
      <c r="V37" s="76" t="str">
        <f t="shared" si="27"/>
        <v/>
      </c>
      <c r="W37" s="76" t="str">
        <f t="shared" ref="W37:W68" si="41">IF(R37="","",IF(VLOOKUP(R37,名簿,4,FALSE)="","",VLOOKUP(R37,名簿,4,FALSE)))</f>
        <v/>
      </c>
      <c r="X37" s="76" t="str">
        <f t="shared" ref="X37:X68" si="42">IF(R37="","",IF(VLOOKUP(R37,名簿,5,FALSE)="","",VLOOKUP(R37,名簿,5,FALSE)))</f>
        <v/>
      </c>
      <c r="Y37" s="109" t="str">
        <f t="shared" ref="Y37:Y68" si="43">IF(R37="","",IF(VLOOKUP(Q37,記②女,5,FALSE)="","",VLOOKUP(Q37,記②女,5,FALSE)))</f>
        <v/>
      </c>
      <c r="Z37" s="110" t="str">
        <f t="shared" ref="Z37:Z68" si="44">IF(R37="","",IF(VLOOKUP(Q37,記②女,6,FALSE)="","",VLOOKUP(Q37,記②女,6,FALSE)))</f>
        <v/>
      </c>
      <c r="AA37" s="109" t="str">
        <f t="shared" ref="AA37:AA68" si="45">IF(R37="","",IF(VLOOKUP(Q37,記②女,7,FALSE)="","",VLOOKUP(Q37,記②女,7,FALSE)))</f>
        <v/>
      </c>
      <c r="AB37" s="110" t="str">
        <f t="shared" ref="AB37:AB68" si="46">IF(R37="","",IF(VLOOKUP(Q37,記②女,8,FALSE)="","",VLOOKUP(Q37,記②女,8,FALSE)))</f>
        <v/>
      </c>
      <c r="AC37" s="109" t="str">
        <f t="shared" ref="AC37:AC68" si="47">IF(R37="","",IF(VLOOKUP(Q37,記②女,9,FALSE)="","",VLOOKUP(Q37,記②女,9,FALSE)))</f>
        <v/>
      </c>
      <c r="AD37" s="110" t="str">
        <f t="shared" ref="AD37:AD68" si="48">IF(R37="","",IF(VLOOKUP(Q37,記②女,10,FALSE)="","",VLOOKUP(Q37,記②女,10,FALSE)))</f>
        <v/>
      </c>
      <c r="AE37" s="133" t="str">
        <f t="shared" si="23"/>
        <v/>
      </c>
    </row>
    <row r="38" spans="1:31" ht="15.95" customHeight="1">
      <c r="A38" s="67">
        <v>34</v>
      </c>
      <c r="B38" s="179" t="str">
        <f t="shared" si="28"/>
        <v/>
      </c>
      <c r="C38" s="69" t="str">
        <f t="shared" si="1"/>
        <v/>
      </c>
      <c r="D38" s="70" t="str">
        <f t="shared" si="24"/>
        <v/>
      </c>
      <c r="E38" s="70" t="str">
        <f t="shared" si="29"/>
        <v/>
      </c>
      <c r="F38" s="70" t="str">
        <f t="shared" si="25"/>
        <v/>
      </c>
      <c r="G38" s="70" t="str">
        <f t="shared" si="30"/>
        <v/>
      </c>
      <c r="H38" s="70" t="str">
        <f t="shared" si="31"/>
        <v/>
      </c>
      <c r="I38" s="102" t="str">
        <f t="shared" si="32"/>
        <v/>
      </c>
      <c r="J38" s="103" t="str">
        <f t="shared" si="33"/>
        <v/>
      </c>
      <c r="K38" s="102" t="str">
        <f t="shared" si="34"/>
        <v/>
      </c>
      <c r="L38" s="103" t="str">
        <f t="shared" si="35"/>
        <v/>
      </c>
      <c r="M38" s="102" t="str">
        <f t="shared" si="36"/>
        <v/>
      </c>
      <c r="N38" s="103" t="str">
        <f t="shared" si="37"/>
        <v/>
      </c>
      <c r="O38" s="130" t="str">
        <f t="shared" si="11"/>
        <v/>
      </c>
      <c r="Q38" s="84">
        <v>34</v>
      </c>
      <c r="R38" s="174" t="str">
        <f t="shared" si="38"/>
        <v/>
      </c>
      <c r="S38" s="176" t="str">
        <f t="shared" si="39"/>
        <v/>
      </c>
      <c r="T38" s="76" t="str">
        <f t="shared" si="26"/>
        <v/>
      </c>
      <c r="U38" s="76" t="str">
        <f t="shared" si="40"/>
        <v/>
      </c>
      <c r="V38" s="76" t="str">
        <f t="shared" si="27"/>
        <v/>
      </c>
      <c r="W38" s="76" t="str">
        <f t="shared" si="41"/>
        <v/>
      </c>
      <c r="X38" s="76" t="str">
        <f t="shared" si="42"/>
        <v/>
      </c>
      <c r="Y38" s="109" t="str">
        <f t="shared" si="43"/>
        <v/>
      </c>
      <c r="Z38" s="110" t="str">
        <f t="shared" si="44"/>
        <v/>
      </c>
      <c r="AA38" s="109" t="str">
        <f t="shared" si="45"/>
        <v/>
      </c>
      <c r="AB38" s="110" t="str">
        <f t="shared" si="46"/>
        <v/>
      </c>
      <c r="AC38" s="109" t="str">
        <f t="shared" si="47"/>
        <v/>
      </c>
      <c r="AD38" s="110" t="str">
        <f t="shared" si="48"/>
        <v/>
      </c>
      <c r="AE38" s="133" t="str">
        <f t="shared" si="23"/>
        <v/>
      </c>
    </row>
    <row r="39" spans="1:31" ht="15.95" customHeight="1">
      <c r="A39" s="67">
        <v>35</v>
      </c>
      <c r="B39" s="179" t="str">
        <f t="shared" si="28"/>
        <v/>
      </c>
      <c r="C39" s="69" t="str">
        <f t="shared" si="1"/>
        <v/>
      </c>
      <c r="D39" s="70" t="str">
        <f t="shared" si="24"/>
        <v/>
      </c>
      <c r="E39" s="70" t="str">
        <f t="shared" si="29"/>
        <v/>
      </c>
      <c r="F39" s="70" t="str">
        <f t="shared" si="25"/>
        <v/>
      </c>
      <c r="G39" s="70" t="str">
        <f t="shared" si="30"/>
        <v/>
      </c>
      <c r="H39" s="70" t="str">
        <f t="shared" si="31"/>
        <v/>
      </c>
      <c r="I39" s="102" t="str">
        <f t="shared" si="32"/>
        <v/>
      </c>
      <c r="J39" s="103" t="str">
        <f t="shared" si="33"/>
        <v/>
      </c>
      <c r="K39" s="102" t="str">
        <f t="shared" si="34"/>
        <v/>
      </c>
      <c r="L39" s="103" t="str">
        <f t="shared" si="35"/>
        <v/>
      </c>
      <c r="M39" s="102" t="str">
        <f t="shared" si="36"/>
        <v/>
      </c>
      <c r="N39" s="103" t="str">
        <f t="shared" si="37"/>
        <v/>
      </c>
      <c r="O39" s="130" t="str">
        <f t="shared" si="11"/>
        <v/>
      </c>
      <c r="Q39" s="84">
        <v>35</v>
      </c>
      <c r="R39" s="174" t="str">
        <f t="shared" si="38"/>
        <v/>
      </c>
      <c r="S39" s="176" t="str">
        <f t="shared" si="39"/>
        <v/>
      </c>
      <c r="T39" s="76" t="str">
        <f t="shared" si="26"/>
        <v/>
      </c>
      <c r="U39" s="76" t="str">
        <f t="shared" si="40"/>
        <v/>
      </c>
      <c r="V39" s="76" t="str">
        <f t="shared" si="27"/>
        <v/>
      </c>
      <c r="W39" s="76" t="str">
        <f t="shared" si="41"/>
        <v/>
      </c>
      <c r="X39" s="76" t="str">
        <f t="shared" si="42"/>
        <v/>
      </c>
      <c r="Y39" s="109" t="str">
        <f t="shared" si="43"/>
        <v/>
      </c>
      <c r="Z39" s="110" t="str">
        <f t="shared" si="44"/>
        <v/>
      </c>
      <c r="AA39" s="109" t="str">
        <f t="shared" si="45"/>
        <v/>
      </c>
      <c r="AB39" s="110" t="str">
        <f t="shared" si="46"/>
        <v/>
      </c>
      <c r="AC39" s="109" t="str">
        <f t="shared" si="47"/>
        <v/>
      </c>
      <c r="AD39" s="110" t="str">
        <f t="shared" si="48"/>
        <v/>
      </c>
      <c r="AE39" s="133" t="str">
        <f t="shared" si="23"/>
        <v/>
      </c>
    </row>
    <row r="40" spans="1:31" ht="15.95" customHeight="1">
      <c r="A40" s="67">
        <v>36</v>
      </c>
      <c r="B40" s="179" t="str">
        <f t="shared" si="28"/>
        <v/>
      </c>
      <c r="C40" s="69" t="str">
        <f t="shared" si="1"/>
        <v/>
      </c>
      <c r="D40" s="70" t="str">
        <f t="shared" si="24"/>
        <v/>
      </c>
      <c r="E40" s="70" t="str">
        <f t="shared" si="29"/>
        <v/>
      </c>
      <c r="F40" s="70" t="str">
        <f t="shared" si="25"/>
        <v/>
      </c>
      <c r="G40" s="70" t="str">
        <f t="shared" si="30"/>
        <v/>
      </c>
      <c r="H40" s="70" t="str">
        <f t="shared" si="31"/>
        <v/>
      </c>
      <c r="I40" s="102" t="str">
        <f t="shared" si="32"/>
        <v/>
      </c>
      <c r="J40" s="103" t="str">
        <f t="shared" si="33"/>
        <v/>
      </c>
      <c r="K40" s="102" t="str">
        <f t="shared" si="34"/>
        <v/>
      </c>
      <c r="L40" s="103" t="str">
        <f t="shared" si="35"/>
        <v/>
      </c>
      <c r="M40" s="102" t="str">
        <f t="shared" si="36"/>
        <v/>
      </c>
      <c r="N40" s="103" t="str">
        <f t="shared" si="37"/>
        <v/>
      </c>
      <c r="O40" s="130" t="str">
        <f t="shared" si="11"/>
        <v/>
      </c>
      <c r="Q40" s="84">
        <v>36</v>
      </c>
      <c r="R40" s="174" t="str">
        <f t="shared" si="38"/>
        <v/>
      </c>
      <c r="S40" s="176" t="str">
        <f t="shared" si="39"/>
        <v/>
      </c>
      <c r="T40" s="76" t="str">
        <f t="shared" si="26"/>
        <v/>
      </c>
      <c r="U40" s="76" t="str">
        <f t="shared" si="40"/>
        <v/>
      </c>
      <c r="V40" s="76" t="str">
        <f t="shared" si="27"/>
        <v/>
      </c>
      <c r="W40" s="76" t="str">
        <f t="shared" si="41"/>
        <v/>
      </c>
      <c r="X40" s="76" t="str">
        <f t="shared" si="42"/>
        <v/>
      </c>
      <c r="Y40" s="109" t="str">
        <f t="shared" si="43"/>
        <v/>
      </c>
      <c r="Z40" s="110" t="str">
        <f t="shared" si="44"/>
        <v/>
      </c>
      <c r="AA40" s="109" t="str">
        <f t="shared" si="45"/>
        <v/>
      </c>
      <c r="AB40" s="110" t="str">
        <f t="shared" si="46"/>
        <v/>
      </c>
      <c r="AC40" s="109" t="str">
        <f t="shared" si="47"/>
        <v/>
      </c>
      <c r="AD40" s="110" t="str">
        <f t="shared" si="48"/>
        <v/>
      </c>
      <c r="AE40" s="133" t="str">
        <f t="shared" si="23"/>
        <v/>
      </c>
    </row>
    <row r="41" spans="1:31" ht="15.95" customHeight="1">
      <c r="A41" s="67">
        <v>37</v>
      </c>
      <c r="B41" s="179" t="str">
        <f t="shared" si="28"/>
        <v/>
      </c>
      <c r="C41" s="69" t="str">
        <f t="shared" si="1"/>
        <v/>
      </c>
      <c r="D41" s="70" t="str">
        <f t="shared" si="24"/>
        <v/>
      </c>
      <c r="E41" s="70" t="str">
        <f t="shared" si="29"/>
        <v/>
      </c>
      <c r="F41" s="70" t="str">
        <f t="shared" si="25"/>
        <v/>
      </c>
      <c r="G41" s="70" t="str">
        <f t="shared" si="30"/>
        <v/>
      </c>
      <c r="H41" s="70" t="str">
        <f t="shared" si="31"/>
        <v/>
      </c>
      <c r="I41" s="102" t="str">
        <f t="shared" si="32"/>
        <v/>
      </c>
      <c r="J41" s="103" t="str">
        <f t="shared" si="33"/>
        <v/>
      </c>
      <c r="K41" s="102" t="str">
        <f t="shared" si="34"/>
        <v/>
      </c>
      <c r="L41" s="103" t="str">
        <f t="shared" si="35"/>
        <v/>
      </c>
      <c r="M41" s="102" t="str">
        <f t="shared" si="36"/>
        <v/>
      </c>
      <c r="N41" s="103" t="str">
        <f t="shared" si="37"/>
        <v/>
      </c>
      <c r="O41" s="130" t="str">
        <f t="shared" si="11"/>
        <v/>
      </c>
      <c r="Q41" s="84">
        <v>37</v>
      </c>
      <c r="R41" s="174" t="str">
        <f t="shared" si="38"/>
        <v/>
      </c>
      <c r="S41" s="176" t="str">
        <f t="shared" si="39"/>
        <v/>
      </c>
      <c r="T41" s="76" t="str">
        <f t="shared" si="26"/>
        <v/>
      </c>
      <c r="U41" s="76" t="str">
        <f t="shared" si="40"/>
        <v/>
      </c>
      <c r="V41" s="76" t="str">
        <f t="shared" si="27"/>
        <v/>
      </c>
      <c r="W41" s="76" t="str">
        <f t="shared" si="41"/>
        <v/>
      </c>
      <c r="X41" s="76" t="str">
        <f t="shared" si="42"/>
        <v/>
      </c>
      <c r="Y41" s="109" t="str">
        <f t="shared" si="43"/>
        <v/>
      </c>
      <c r="Z41" s="110" t="str">
        <f t="shared" si="44"/>
        <v/>
      </c>
      <c r="AA41" s="109" t="str">
        <f t="shared" si="45"/>
        <v/>
      </c>
      <c r="AB41" s="110" t="str">
        <f t="shared" si="46"/>
        <v/>
      </c>
      <c r="AC41" s="109" t="str">
        <f t="shared" si="47"/>
        <v/>
      </c>
      <c r="AD41" s="110" t="str">
        <f t="shared" si="48"/>
        <v/>
      </c>
      <c r="AE41" s="133" t="str">
        <f t="shared" si="23"/>
        <v/>
      </c>
    </row>
    <row r="42" spans="1:31" ht="15.95" customHeight="1">
      <c r="A42" s="67">
        <v>38</v>
      </c>
      <c r="B42" s="179" t="str">
        <f t="shared" si="28"/>
        <v/>
      </c>
      <c r="C42" s="69" t="str">
        <f t="shared" si="1"/>
        <v/>
      </c>
      <c r="D42" s="70" t="str">
        <f t="shared" si="24"/>
        <v/>
      </c>
      <c r="E42" s="70" t="str">
        <f t="shared" si="29"/>
        <v/>
      </c>
      <c r="F42" s="70" t="str">
        <f t="shared" si="25"/>
        <v/>
      </c>
      <c r="G42" s="70" t="str">
        <f t="shared" si="30"/>
        <v/>
      </c>
      <c r="H42" s="70" t="str">
        <f t="shared" si="31"/>
        <v/>
      </c>
      <c r="I42" s="102" t="str">
        <f t="shared" si="32"/>
        <v/>
      </c>
      <c r="J42" s="103" t="str">
        <f t="shared" si="33"/>
        <v/>
      </c>
      <c r="K42" s="102" t="str">
        <f t="shared" si="34"/>
        <v/>
      </c>
      <c r="L42" s="103" t="str">
        <f t="shared" si="35"/>
        <v/>
      </c>
      <c r="M42" s="102" t="str">
        <f t="shared" si="36"/>
        <v/>
      </c>
      <c r="N42" s="103" t="str">
        <f t="shared" si="37"/>
        <v/>
      </c>
      <c r="O42" s="130" t="str">
        <f t="shared" si="11"/>
        <v/>
      </c>
      <c r="Q42" s="84">
        <v>38</v>
      </c>
      <c r="R42" s="174" t="str">
        <f t="shared" si="38"/>
        <v/>
      </c>
      <c r="S42" s="176" t="str">
        <f t="shared" si="39"/>
        <v/>
      </c>
      <c r="T42" s="76" t="str">
        <f t="shared" si="26"/>
        <v/>
      </c>
      <c r="U42" s="76" t="str">
        <f t="shared" si="40"/>
        <v/>
      </c>
      <c r="V42" s="76" t="str">
        <f t="shared" si="27"/>
        <v/>
      </c>
      <c r="W42" s="76" t="str">
        <f t="shared" si="41"/>
        <v/>
      </c>
      <c r="X42" s="76" t="str">
        <f t="shared" si="42"/>
        <v/>
      </c>
      <c r="Y42" s="109" t="str">
        <f t="shared" si="43"/>
        <v/>
      </c>
      <c r="Z42" s="110" t="str">
        <f t="shared" si="44"/>
        <v/>
      </c>
      <c r="AA42" s="109" t="str">
        <f t="shared" si="45"/>
        <v/>
      </c>
      <c r="AB42" s="110" t="str">
        <f t="shared" si="46"/>
        <v/>
      </c>
      <c r="AC42" s="109" t="str">
        <f t="shared" si="47"/>
        <v/>
      </c>
      <c r="AD42" s="110" t="str">
        <f t="shared" si="48"/>
        <v/>
      </c>
      <c r="AE42" s="133" t="str">
        <f t="shared" si="23"/>
        <v/>
      </c>
    </row>
    <row r="43" spans="1:31" ht="15.95" customHeight="1">
      <c r="A43" s="67">
        <v>39</v>
      </c>
      <c r="B43" s="179" t="str">
        <f t="shared" si="28"/>
        <v/>
      </c>
      <c r="C43" s="69" t="str">
        <f t="shared" si="1"/>
        <v/>
      </c>
      <c r="D43" s="70" t="str">
        <f t="shared" si="24"/>
        <v/>
      </c>
      <c r="E43" s="70" t="str">
        <f t="shared" si="29"/>
        <v/>
      </c>
      <c r="F43" s="70" t="str">
        <f t="shared" si="25"/>
        <v/>
      </c>
      <c r="G43" s="70" t="str">
        <f t="shared" si="30"/>
        <v/>
      </c>
      <c r="H43" s="70" t="str">
        <f t="shared" si="31"/>
        <v/>
      </c>
      <c r="I43" s="102" t="str">
        <f t="shared" si="32"/>
        <v/>
      </c>
      <c r="J43" s="103" t="str">
        <f t="shared" si="33"/>
        <v/>
      </c>
      <c r="K43" s="102" t="str">
        <f t="shared" si="34"/>
        <v/>
      </c>
      <c r="L43" s="103" t="str">
        <f t="shared" si="35"/>
        <v/>
      </c>
      <c r="M43" s="102" t="str">
        <f t="shared" si="36"/>
        <v/>
      </c>
      <c r="N43" s="103" t="str">
        <f t="shared" si="37"/>
        <v/>
      </c>
      <c r="O43" s="130" t="str">
        <f t="shared" si="11"/>
        <v/>
      </c>
      <c r="Q43" s="84">
        <v>39</v>
      </c>
      <c r="R43" s="174" t="str">
        <f t="shared" si="38"/>
        <v/>
      </c>
      <c r="S43" s="176" t="str">
        <f t="shared" si="39"/>
        <v/>
      </c>
      <c r="T43" s="76" t="str">
        <f t="shared" si="26"/>
        <v/>
      </c>
      <c r="U43" s="76" t="str">
        <f t="shared" si="40"/>
        <v/>
      </c>
      <c r="V43" s="76" t="str">
        <f t="shared" si="27"/>
        <v/>
      </c>
      <c r="W43" s="76" t="str">
        <f t="shared" si="41"/>
        <v/>
      </c>
      <c r="X43" s="76" t="str">
        <f t="shared" si="42"/>
        <v/>
      </c>
      <c r="Y43" s="109" t="str">
        <f t="shared" si="43"/>
        <v/>
      </c>
      <c r="Z43" s="110" t="str">
        <f t="shared" si="44"/>
        <v/>
      </c>
      <c r="AA43" s="109" t="str">
        <f t="shared" si="45"/>
        <v/>
      </c>
      <c r="AB43" s="110" t="str">
        <f t="shared" si="46"/>
        <v/>
      </c>
      <c r="AC43" s="109" t="str">
        <f t="shared" si="47"/>
        <v/>
      </c>
      <c r="AD43" s="110" t="str">
        <f t="shared" si="48"/>
        <v/>
      </c>
      <c r="AE43" s="133" t="str">
        <f t="shared" si="23"/>
        <v/>
      </c>
    </row>
    <row r="44" spans="1:31" ht="15.95" customHeight="1">
      <c r="A44" s="67">
        <v>40</v>
      </c>
      <c r="B44" s="179" t="str">
        <f t="shared" si="28"/>
        <v/>
      </c>
      <c r="C44" s="69" t="str">
        <f t="shared" si="1"/>
        <v/>
      </c>
      <c r="D44" s="70" t="str">
        <f t="shared" si="24"/>
        <v/>
      </c>
      <c r="E44" s="70" t="str">
        <f t="shared" si="29"/>
        <v/>
      </c>
      <c r="F44" s="70" t="str">
        <f t="shared" si="25"/>
        <v/>
      </c>
      <c r="G44" s="70" t="str">
        <f t="shared" si="30"/>
        <v/>
      </c>
      <c r="H44" s="70" t="str">
        <f t="shared" si="31"/>
        <v/>
      </c>
      <c r="I44" s="102" t="str">
        <f t="shared" si="32"/>
        <v/>
      </c>
      <c r="J44" s="103" t="str">
        <f t="shared" si="33"/>
        <v/>
      </c>
      <c r="K44" s="102" t="str">
        <f t="shared" si="34"/>
        <v/>
      </c>
      <c r="L44" s="103" t="str">
        <f t="shared" si="35"/>
        <v/>
      </c>
      <c r="M44" s="102" t="str">
        <f t="shared" si="36"/>
        <v/>
      </c>
      <c r="N44" s="103" t="str">
        <f t="shared" si="37"/>
        <v/>
      </c>
      <c r="O44" s="130" t="str">
        <f t="shared" si="11"/>
        <v/>
      </c>
      <c r="Q44" s="84">
        <v>40</v>
      </c>
      <c r="R44" s="174" t="str">
        <f t="shared" si="38"/>
        <v/>
      </c>
      <c r="S44" s="176" t="str">
        <f t="shared" si="39"/>
        <v/>
      </c>
      <c r="T44" s="76" t="str">
        <f t="shared" si="26"/>
        <v/>
      </c>
      <c r="U44" s="76" t="str">
        <f t="shared" si="40"/>
        <v/>
      </c>
      <c r="V44" s="76" t="str">
        <f t="shared" si="27"/>
        <v/>
      </c>
      <c r="W44" s="76" t="str">
        <f t="shared" si="41"/>
        <v/>
      </c>
      <c r="X44" s="76" t="str">
        <f t="shared" si="42"/>
        <v/>
      </c>
      <c r="Y44" s="109" t="str">
        <f t="shared" si="43"/>
        <v/>
      </c>
      <c r="Z44" s="110" t="str">
        <f t="shared" si="44"/>
        <v/>
      </c>
      <c r="AA44" s="109" t="str">
        <f t="shared" si="45"/>
        <v/>
      </c>
      <c r="AB44" s="110" t="str">
        <f t="shared" si="46"/>
        <v/>
      </c>
      <c r="AC44" s="109" t="str">
        <f t="shared" si="47"/>
        <v/>
      </c>
      <c r="AD44" s="110" t="str">
        <f t="shared" si="48"/>
        <v/>
      </c>
      <c r="AE44" s="133" t="str">
        <f t="shared" si="23"/>
        <v/>
      </c>
    </row>
    <row r="45" spans="1:31" ht="15.95" customHeight="1">
      <c r="A45" s="67">
        <v>41</v>
      </c>
      <c r="B45" s="179" t="str">
        <f t="shared" si="28"/>
        <v/>
      </c>
      <c r="C45" s="69" t="str">
        <f t="shared" si="1"/>
        <v/>
      </c>
      <c r="D45" s="70" t="str">
        <f t="shared" si="24"/>
        <v/>
      </c>
      <c r="E45" s="70" t="str">
        <f t="shared" si="29"/>
        <v/>
      </c>
      <c r="F45" s="70" t="str">
        <f t="shared" si="25"/>
        <v/>
      </c>
      <c r="G45" s="70" t="str">
        <f t="shared" si="30"/>
        <v/>
      </c>
      <c r="H45" s="70" t="str">
        <f t="shared" si="31"/>
        <v/>
      </c>
      <c r="I45" s="102" t="str">
        <f t="shared" si="32"/>
        <v/>
      </c>
      <c r="J45" s="103" t="str">
        <f t="shared" si="33"/>
        <v/>
      </c>
      <c r="K45" s="102" t="str">
        <f t="shared" si="34"/>
        <v/>
      </c>
      <c r="L45" s="103" t="str">
        <f t="shared" si="35"/>
        <v/>
      </c>
      <c r="M45" s="102" t="str">
        <f t="shared" si="36"/>
        <v/>
      </c>
      <c r="N45" s="103" t="str">
        <f t="shared" si="37"/>
        <v/>
      </c>
      <c r="O45" s="130" t="str">
        <f t="shared" si="11"/>
        <v/>
      </c>
      <c r="Q45" s="84">
        <v>41</v>
      </c>
      <c r="R45" s="174" t="str">
        <f t="shared" si="38"/>
        <v/>
      </c>
      <c r="S45" s="176" t="str">
        <f t="shared" si="39"/>
        <v/>
      </c>
      <c r="T45" s="76" t="str">
        <f t="shared" si="26"/>
        <v/>
      </c>
      <c r="U45" s="76" t="str">
        <f t="shared" si="40"/>
        <v/>
      </c>
      <c r="V45" s="76" t="str">
        <f t="shared" si="27"/>
        <v/>
      </c>
      <c r="W45" s="76" t="str">
        <f t="shared" si="41"/>
        <v/>
      </c>
      <c r="X45" s="76" t="str">
        <f t="shared" si="42"/>
        <v/>
      </c>
      <c r="Y45" s="109" t="str">
        <f t="shared" si="43"/>
        <v/>
      </c>
      <c r="Z45" s="110" t="str">
        <f t="shared" si="44"/>
        <v/>
      </c>
      <c r="AA45" s="109" t="str">
        <f t="shared" si="45"/>
        <v/>
      </c>
      <c r="AB45" s="110" t="str">
        <f t="shared" si="46"/>
        <v/>
      </c>
      <c r="AC45" s="109" t="str">
        <f t="shared" si="47"/>
        <v/>
      </c>
      <c r="AD45" s="110" t="str">
        <f t="shared" si="48"/>
        <v/>
      </c>
      <c r="AE45" s="133" t="str">
        <f t="shared" si="23"/>
        <v/>
      </c>
    </row>
    <row r="46" spans="1:31" ht="15.95" customHeight="1">
      <c r="A46" s="67">
        <v>42</v>
      </c>
      <c r="B46" s="179" t="str">
        <f t="shared" si="28"/>
        <v/>
      </c>
      <c r="C46" s="69" t="str">
        <f t="shared" si="1"/>
        <v/>
      </c>
      <c r="D46" s="70" t="str">
        <f t="shared" si="24"/>
        <v/>
      </c>
      <c r="E46" s="70" t="str">
        <f t="shared" si="29"/>
        <v/>
      </c>
      <c r="F46" s="70" t="str">
        <f t="shared" si="25"/>
        <v/>
      </c>
      <c r="G46" s="70" t="str">
        <f t="shared" si="30"/>
        <v/>
      </c>
      <c r="H46" s="70" t="str">
        <f t="shared" si="31"/>
        <v/>
      </c>
      <c r="I46" s="102" t="str">
        <f t="shared" si="32"/>
        <v/>
      </c>
      <c r="J46" s="103" t="str">
        <f t="shared" si="33"/>
        <v/>
      </c>
      <c r="K46" s="102" t="str">
        <f t="shared" si="34"/>
        <v/>
      </c>
      <c r="L46" s="103" t="str">
        <f t="shared" si="35"/>
        <v/>
      </c>
      <c r="M46" s="102" t="str">
        <f t="shared" si="36"/>
        <v/>
      </c>
      <c r="N46" s="103" t="str">
        <f t="shared" si="37"/>
        <v/>
      </c>
      <c r="O46" s="130" t="str">
        <f t="shared" si="11"/>
        <v/>
      </c>
      <c r="Q46" s="84">
        <v>42</v>
      </c>
      <c r="R46" s="174" t="str">
        <f t="shared" si="38"/>
        <v/>
      </c>
      <c r="S46" s="176" t="str">
        <f t="shared" si="39"/>
        <v/>
      </c>
      <c r="T46" s="76" t="str">
        <f t="shared" si="26"/>
        <v/>
      </c>
      <c r="U46" s="76" t="str">
        <f t="shared" si="40"/>
        <v/>
      </c>
      <c r="V46" s="76" t="str">
        <f t="shared" si="27"/>
        <v/>
      </c>
      <c r="W46" s="76" t="str">
        <f t="shared" si="41"/>
        <v/>
      </c>
      <c r="X46" s="76" t="str">
        <f t="shared" si="42"/>
        <v/>
      </c>
      <c r="Y46" s="109" t="str">
        <f t="shared" si="43"/>
        <v/>
      </c>
      <c r="Z46" s="110" t="str">
        <f t="shared" si="44"/>
        <v/>
      </c>
      <c r="AA46" s="109" t="str">
        <f t="shared" si="45"/>
        <v/>
      </c>
      <c r="AB46" s="110" t="str">
        <f t="shared" si="46"/>
        <v/>
      </c>
      <c r="AC46" s="109" t="str">
        <f t="shared" si="47"/>
        <v/>
      </c>
      <c r="AD46" s="110" t="str">
        <f t="shared" si="48"/>
        <v/>
      </c>
      <c r="AE46" s="133" t="str">
        <f t="shared" si="23"/>
        <v/>
      </c>
    </row>
    <row r="47" spans="1:31" ht="15.95" customHeight="1">
      <c r="A47" s="67">
        <v>43</v>
      </c>
      <c r="B47" s="179" t="str">
        <f t="shared" si="28"/>
        <v/>
      </c>
      <c r="C47" s="69" t="str">
        <f t="shared" si="1"/>
        <v/>
      </c>
      <c r="D47" s="70" t="str">
        <f t="shared" si="24"/>
        <v/>
      </c>
      <c r="E47" s="70" t="str">
        <f t="shared" si="29"/>
        <v/>
      </c>
      <c r="F47" s="70" t="str">
        <f t="shared" si="25"/>
        <v/>
      </c>
      <c r="G47" s="70" t="str">
        <f t="shared" si="30"/>
        <v/>
      </c>
      <c r="H47" s="70" t="str">
        <f t="shared" si="31"/>
        <v/>
      </c>
      <c r="I47" s="102" t="str">
        <f t="shared" si="32"/>
        <v/>
      </c>
      <c r="J47" s="103" t="str">
        <f t="shared" si="33"/>
        <v/>
      </c>
      <c r="K47" s="102" t="str">
        <f t="shared" si="34"/>
        <v/>
      </c>
      <c r="L47" s="103" t="str">
        <f t="shared" si="35"/>
        <v/>
      </c>
      <c r="M47" s="102" t="str">
        <f t="shared" si="36"/>
        <v/>
      </c>
      <c r="N47" s="103" t="str">
        <f t="shared" si="37"/>
        <v/>
      </c>
      <c r="O47" s="130" t="str">
        <f t="shared" si="11"/>
        <v/>
      </c>
      <c r="Q47" s="84">
        <v>43</v>
      </c>
      <c r="R47" s="174" t="str">
        <f t="shared" si="38"/>
        <v/>
      </c>
      <c r="S47" s="176" t="str">
        <f t="shared" si="39"/>
        <v/>
      </c>
      <c r="T47" s="76" t="str">
        <f t="shared" si="26"/>
        <v/>
      </c>
      <c r="U47" s="76" t="str">
        <f t="shared" si="40"/>
        <v/>
      </c>
      <c r="V47" s="76" t="str">
        <f t="shared" si="27"/>
        <v/>
      </c>
      <c r="W47" s="76" t="str">
        <f t="shared" si="41"/>
        <v/>
      </c>
      <c r="X47" s="76" t="str">
        <f t="shared" si="42"/>
        <v/>
      </c>
      <c r="Y47" s="109" t="str">
        <f t="shared" si="43"/>
        <v/>
      </c>
      <c r="Z47" s="110" t="str">
        <f t="shared" si="44"/>
        <v/>
      </c>
      <c r="AA47" s="109" t="str">
        <f t="shared" si="45"/>
        <v/>
      </c>
      <c r="AB47" s="110" t="str">
        <f t="shared" si="46"/>
        <v/>
      </c>
      <c r="AC47" s="109" t="str">
        <f t="shared" si="47"/>
        <v/>
      </c>
      <c r="AD47" s="110" t="str">
        <f t="shared" si="48"/>
        <v/>
      </c>
      <c r="AE47" s="133" t="str">
        <f t="shared" si="23"/>
        <v/>
      </c>
    </row>
    <row r="48" spans="1:31" ht="15.95" customHeight="1">
      <c r="A48" s="67">
        <v>44</v>
      </c>
      <c r="B48" s="179" t="str">
        <f t="shared" si="28"/>
        <v/>
      </c>
      <c r="C48" s="69" t="str">
        <f t="shared" si="1"/>
        <v/>
      </c>
      <c r="D48" s="70" t="str">
        <f t="shared" si="24"/>
        <v/>
      </c>
      <c r="E48" s="70" t="str">
        <f t="shared" si="29"/>
        <v/>
      </c>
      <c r="F48" s="70" t="str">
        <f t="shared" si="25"/>
        <v/>
      </c>
      <c r="G48" s="70" t="str">
        <f t="shared" si="30"/>
        <v/>
      </c>
      <c r="H48" s="70" t="str">
        <f t="shared" si="31"/>
        <v/>
      </c>
      <c r="I48" s="102" t="str">
        <f t="shared" si="32"/>
        <v/>
      </c>
      <c r="J48" s="103" t="str">
        <f t="shared" si="33"/>
        <v/>
      </c>
      <c r="K48" s="102" t="str">
        <f t="shared" si="34"/>
        <v/>
      </c>
      <c r="L48" s="103" t="str">
        <f t="shared" si="35"/>
        <v/>
      </c>
      <c r="M48" s="102" t="str">
        <f t="shared" si="36"/>
        <v/>
      </c>
      <c r="N48" s="103" t="str">
        <f t="shared" si="37"/>
        <v/>
      </c>
      <c r="O48" s="130" t="str">
        <f t="shared" si="11"/>
        <v/>
      </c>
      <c r="Q48" s="84">
        <v>44</v>
      </c>
      <c r="R48" s="174" t="str">
        <f t="shared" si="38"/>
        <v/>
      </c>
      <c r="S48" s="176" t="str">
        <f t="shared" si="39"/>
        <v/>
      </c>
      <c r="T48" s="76" t="str">
        <f t="shared" si="26"/>
        <v/>
      </c>
      <c r="U48" s="76" t="str">
        <f t="shared" si="40"/>
        <v/>
      </c>
      <c r="V48" s="76" t="str">
        <f t="shared" si="27"/>
        <v/>
      </c>
      <c r="W48" s="76" t="str">
        <f t="shared" si="41"/>
        <v/>
      </c>
      <c r="X48" s="76" t="str">
        <f t="shared" si="42"/>
        <v/>
      </c>
      <c r="Y48" s="109" t="str">
        <f t="shared" si="43"/>
        <v/>
      </c>
      <c r="Z48" s="110" t="str">
        <f t="shared" si="44"/>
        <v/>
      </c>
      <c r="AA48" s="109" t="str">
        <f t="shared" si="45"/>
        <v/>
      </c>
      <c r="AB48" s="110" t="str">
        <f t="shared" si="46"/>
        <v/>
      </c>
      <c r="AC48" s="109" t="str">
        <f t="shared" si="47"/>
        <v/>
      </c>
      <c r="AD48" s="110" t="str">
        <f t="shared" si="48"/>
        <v/>
      </c>
      <c r="AE48" s="133" t="str">
        <f t="shared" si="23"/>
        <v/>
      </c>
    </row>
    <row r="49" spans="1:31" ht="15.95" customHeight="1">
      <c r="A49" s="67">
        <v>45</v>
      </c>
      <c r="B49" s="179" t="str">
        <f t="shared" si="28"/>
        <v/>
      </c>
      <c r="C49" s="69" t="str">
        <f t="shared" si="1"/>
        <v/>
      </c>
      <c r="D49" s="70" t="str">
        <f t="shared" si="24"/>
        <v/>
      </c>
      <c r="E49" s="70" t="str">
        <f t="shared" si="29"/>
        <v/>
      </c>
      <c r="F49" s="70" t="str">
        <f t="shared" si="25"/>
        <v/>
      </c>
      <c r="G49" s="70" t="str">
        <f t="shared" si="30"/>
        <v/>
      </c>
      <c r="H49" s="70" t="str">
        <f t="shared" si="31"/>
        <v/>
      </c>
      <c r="I49" s="102" t="str">
        <f t="shared" si="32"/>
        <v/>
      </c>
      <c r="J49" s="103" t="str">
        <f t="shared" si="33"/>
        <v/>
      </c>
      <c r="K49" s="102" t="str">
        <f t="shared" si="34"/>
        <v/>
      </c>
      <c r="L49" s="103" t="str">
        <f t="shared" si="35"/>
        <v/>
      </c>
      <c r="M49" s="102" t="str">
        <f t="shared" si="36"/>
        <v/>
      </c>
      <c r="N49" s="103" t="str">
        <f t="shared" si="37"/>
        <v/>
      </c>
      <c r="O49" s="130" t="str">
        <f t="shared" si="11"/>
        <v/>
      </c>
      <c r="Q49" s="84">
        <v>45</v>
      </c>
      <c r="R49" s="174" t="str">
        <f t="shared" si="38"/>
        <v/>
      </c>
      <c r="S49" s="176" t="str">
        <f t="shared" si="39"/>
        <v/>
      </c>
      <c r="T49" s="76" t="str">
        <f t="shared" si="26"/>
        <v/>
      </c>
      <c r="U49" s="76" t="str">
        <f t="shared" si="40"/>
        <v/>
      </c>
      <c r="V49" s="76" t="str">
        <f t="shared" si="27"/>
        <v/>
      </c>
      <c r="W49" s="76" t="str">
        <f t="shared" si="41"/>
        <v/>
      </c>
      <c r="X49" s="76" t="str">
        <f t="shared" si="42"/>
        <v/>
      </c>
      <c r="Y49" s="109" t="str">
        <f t="shared" si="43"/>
        <v/>
      </c>
      <c r="Z49" s="110" t="str">
        <f t="shared" si="44"/>
        <v/>
      </c>
      <c r="AA49" s="109" t="str">
        <f t="shared" si="45"/>
        <v/>
      </c>
      <c r="AB49" s="110" t="str">
        <f t="shared" si="46"/>
        <v/>
      </c>
      <c r="AC49" s="109" t="str">
        <f t="shared" si="47"/>
        <v/>
      </c>
      <c r="AD49" s="110" t="str">
        <f t="shared" si="48"/>
        <v/>
      </c>
      <c r="AE49" s="133" t="str">
        <f t="shared" si="23"/>
        <v/>
      </c>
    </row>
    <row r="50" spans="1:31" ht="15.95" customHeight="1">
      <c r="A50" s="67">
        <v>46</v>
      </c>
      <c r="B50" s="179" t="str">
        <f t="shared" si="28"/>
        <v/>
      </c>
      <c r="C50" s="69" t="str">
        <f t="shared" si="1"/>
        <v/>
      </c>
      <c r="D50" s="70" t="str">
        <f t="shared" si="24"/>
        <v/>
      </c>
      <c r="E50" s="70" t="str">
        <f t="shared" si="29"/>
        <v/>
      </c>
      <c r="F50" s="70" t="str">
        <f t="shared" si="25"/>
        <v/>
      </c>
      <c r="G50" s="70" t="str">
        <f t="shared" si="30"/>
        <v/>
      </c>
      <c r="H50" s="70" t="str">
        <f t="shared" si="31"/>
        <v/>
      </c>
      <c r="I50" s="102" t="str">
        <f t="shared" si="32"/>
        <v/>
      </c>
      <c r="J50" s="103" t="str">
        <f t="shared" si="33"/>
        <v/>
      </c>
      <c r="K50" s="102" t="str">
        <f t="shared" si="34"/>
        <v/>
      </c>
      <c r="L50" s="103" t="str">
        <f t="shared" si="35"/>
        <v/>
      </c>
      <c r="M50" s="102" t="str">
        <f t="shared" si="36"/>
        <v/>
      </c>
      <c r="N50" s="103" t="str">
        <f t="shared" si="37"/>
        <v/>
      </c>
      <c r="O50" s="130" t="str">
        <f t="shared" si="11"/>
        <v/>
      </c>
      <c r="Q50" s="84">
        <v>46</v>
      </c>
      <c r="R50" s="174" t="str">
        <f t="shared" si="38"/>
        <v/>
      </c>
      <c r="S50" s="176" t="str">
        <f t="shared" si="39"/>
        <v/>
      </c>
      <c r="T50" s="76" t="str">
        <f t="shared" si="26"/>
        <v/>
      </c>
      <c r="U50" s="76" t="str">
        <f t="shared" si="40"/>
        <v/>
      </c>
      <c r="V50" s="76" t="str">
        <f t="shared" si="27"/>
        <v/>
      </c>
      <c r="W50" s="76" t="str">
        <f t="shared" si="41"/>
        <v/>
      </c>
      <c r="X50" s="76" t="str">
        <f t="shared" si="42"/>
        <v/>
      </c>
      <c r="Y50" s="109" t="str">
        <f t="shared" si="43"/>
        <v/>
      </c>
      <c r="Z50" s="110" t="str">
        <f t="shared" si="44"/>
        <v/>
      </c>
      <c r="AA50" s="109" t="str">
        <f t="shared" si="45"/>
        <v/>
      </c>
      <c r="AB50" s="110" t="str">
        <f t="shared" si="46"/>
        <v/>
      </c>
      <c r="AC50" s="109" t="str">
        <f t="shared" si="47"/>
        <v/>
      </c>
      <c r="AD50" s="110" t="str">
        <f t="shared" si="48"/>
        <v/>
      </c>
      <c r="AE50" s="133" t="str">
        <f t="shared" si="23"/>
        <v/>
      </c>
    </row>
    <row r="51" spans="1:31" ht="15.95" customHeight="1">
      <c r="A51" s="67">
        <v>47</v>
      </c>
      <c r="B51" s="179" t="str">
        <f t="shared" si="28"/>
        <v/>
      </c>
      <c r="C51" s="69" t="str">
        <f t="shared" si="1"/>
        <v/>
      </c>
      <c r="D51" s="70" t="str">
        <f t="shared" si="24"/>
        <v/>
      </c>
      <c r="E51" s="70" t="str">
        <f t="shared" si="29"/>
        <v/>
      </c>
      <c r="F51" s="70" t="str">
        <f t="shared" si="25"/>
        <v/>
      </c>
      <c r="G51" s="70" t="str">
        <f t="shared" si="30"/>
        <v/>
      </c>
      <c r="H51" s="70" t="str">
        <f t="shared" si="31"/>
        <v/>
      </c>
      <c r="I51" s="102" t="str">
        <f t="shared" si="32"/>
        <v/>
      </c>
      <c r="J51" s="103" t="str">
        <f t="shared" si="33"/>
        <v/>
      </c>
      <c r="K51" s="102" t="str">
        <f t="shared" si="34"/>
        <v/>
      </c>
      <c r="L51" s="103" t="str">
        <f t="shared" si="35"/>
        <v/>
      </c>
      <c r="M51" s="102" t="str">
        <f t="shared" si="36"/>
        <v/>
      </c>
      <c r="N51" s="103" t="str">
        <f t="shared" si="37"/>
        <v/>
      </c>
      <c r="O51" s="130" t="str">
        <f t="shared" si="11"/>
        <v/>
      </c>
      <c r="Q51" s="84">
        <v>47</v>
      </c>
      <c r="R51" s="174" t="str">
        <f t="shared" si="38"/>
        <v/>
      </c>
      <c r="S51" s="176" t="str">
        <f t="shared" si="39"/>
        <v/>
      </c>
      <c r="T51" s="76" t="str">
        <f t="shared" si="26"/>
        <v/>
      </c>
      <c r="U51" s="76" t="str">
        <f t="shared" si="40"/>
        <v/>
      </c>
      <c r="V51" s="76" t="str">
        <f t="shared" si="27"/>
        <v/>
      </c>
      <c r="W51" s="76" t="str">
        <f t="shared" si="41"/>
        <v/>
      </c>
      <c r="X51" s="76" t="str">
        <f t="shared" si="42"/>
        <v/>
      </c>
      <c r="Y51" s="109" t="str">
        <f t="shared" si="43"/>
        <v/>
      </c>
      <c r="Z51" s="110" t="str">
        <f t="shared" si="44"/>
        <v/>
      </c>
      <c r="AA51" s="109" t="str">
        <f t="shared" si="45"/>
        <v/>
      </c>
      <c r="AB51" s="110" t="str">
        <f t="shared" si="46"/>
        <v/>
      </c>
      <c r="AC51" s="109" t="str">
        <f t="shared" si="47"/>
        <v/>
      </c>
      <c r="AD51" s="110" t="str">
        <f t="shared" si="48"/>
        <v/>
      </c>
      <c r="AE51" s="133" t="str">
        <f t="shared" si="23"/>
        <v/>
      </c>
    </row>
    <row r="52" spans="1:31" ht="15.95" customHeight="1">
      <c r="A52" s="67">
        <v>48</v>
      </c>
      <c r="B52" s="179" t="str">
        <f t="shared" si="28"/>
        <v/>
      </c>
      <c r="C52" s="69" t="str">
        <f t="shared" si="1"/>
        <v/>
      </c>
      <c r="D52" s="70" t="str">
        <f t="shared" si="24"/>
        <v/>
      </c>
      <c r="E52" s="70" t="str">
        <f t="shared" si="29"/>
        <v/>
      </c>
      <c r="F52" s="70" t="str">
        <f t="shared" si="25"/>
        <v/>
      </c>
      <c r="G52" s="70" t="str">
        <f t="shared" si="30"/>
        <v/>
      </c>
      <c r="H52" s="70" t="str">
        <f t="shared" si="31"/>
        <v/>
      </c>
      <c r="I52" s="102" t="str">
        <f t="shared" si="32"/>
        <v/>
      </c>
      <c r="J52" s="103" t="str">
        <f t="shared" si="33"/>
        <v/>
      </c>
      <c r="K52" s="102" t="str">
        <f t="shared" si="34"/>
        <v/>
      </c>
      <c r="L52" s="103" t="str">
        <f t="shared" si="35"/>
        <v/>
      </c>
      <c r="M52" s="102" t="str">
        <f t="shared" si="36"/>
        <v/>
      </c>
      <c r="N52" s="103" t="str">
        <f t="shared" si="37"/>
        <v/>
      </c>
      <c r="O52" s="130" t="str">
        <f t="shared" si="11"/>
        <v/>
      </c>
      <c r="Q52" s="84">
        <v>48</v>
      </c>
      <c r="R52" s="174" t="str">
        <f t="shared" si="38"/>
        <v/>
      </c>
      <c r="S52" s="176" t="str">
        <f t="shared" si="39"/>
        <v/>
      </c>
      <c r="T52" s="76" t="str">
        <f t="shared" si="26"/>
        <v/>
      </c>
      <c r="U52" s="76" t="str">
        <f t="shared" si="40"/>
        <v/>
      </c>
      <c r="V52" s="76" t="str">
        <f t="shared" si="27"/>
        <v/>
      </c>
      <c r="W52" s="76" t="str">
        <f t="shared" si="41"/>
        <v/>
      </c>
      <c r="X52" s="76" t="str">
        <f t="shared" si="42"/>
        <v/>
      </c>
      <c r="Y52" s="109" t="str">
        <f t="shared" si="43"/>
        <v/>
      </c>
      <c r="Z52" s="110" t="str">
        <f t="shared" si="44"/>
        <v/>
      </c>
      <c r="AA52" s="109" t="str">
        <f t="shared" si="45"/>
        <v/>
      </c>
      <c r="AB52" s="110" t="str">
        <f t="shared" si="46"/>
        <v/>
      </c>
      <c r="AC52" s="109" t="str">
        <f t="shared" si="47"/>
        <v/>
      </c>
      <c r="AD52" s="110" t="str">
        <f t="shared" si="48"/>
        <v/>
      </c>
      <c r="AE52" s="133" t="str">
        <f t="shared" si="23"/>
        <v/>
      </c>
    </row>
    <row r="53" spans="1:31" ht="15.95" customHeight="1">
      <c r="A53" s="67">
        <v>49</v>
      </c>
      <c r="B53" s="179" t="str">
        <f t="shared" si="28"/>
        <v/>
      </c>
      <c r="C53" s="69" t="str">
        <f t="shared" si="1"/>
        <v/>
      </c>
      <c r="D53" s="70" t="str">
        <f t="shared" si="24"/>
        <v/>
      </c>
      <c r="E53" s="70" t="str">
        <f t="shared" si="29"/>
        <v/>
      </c>
      <c r="F53" s="70" t="str">
        <f t="shared" si="25"/>
        <v/>
      </c>
      <c r="G53" s="70" t="str">
        <f t="shared" si="30"/>
        <v/>
      </c>
      <c r="H53" s="70" t="str">
        <f t="shared" si="31"/>
        <v/>
      </c>
      <c r="I53" s="102" t="str">
        <f t="shared" si="32"/>
        <v/>
      </c>
      <c r="J53" s="103" t="str">
        <f t="shared" si="33"/>
        <v/>
      </c>
      <c r="K53" s="102" t="str">
        <f t="shared" si="34"/>
        <v/>
      </c>
      <c r="L53" s="103" t="str">
        <f t="shared" si="35"/>
        <v/>
      </c>
      <c r="M53" s="102" t="str">
        <f t="shared" si="36"/>
        <v/>
      </c>
      <c r="N53" s="103" t="str">
        <f t="shared" si="37"/>
        <v/>
      </c>
      <c r="O53" s="130" t="str">
        <f t="shared" si="11"/>
        <v/>
      </c>
      <c r="Q53" s="84">
        <v>49</v>
      </c>
      <c r="R53" s="174" t="str">
        <f t="shared" si="38"/>
        <v/>
      </c>
      <c r="S53" s="176" t="str">
        <f t="shared" si="39"/>
        <v/>
      </c>
      <c r="T53" s="76" t="str">
        <f t="shared" si="26"/>
        <v/>
      </c>
      <c r="U53" s="76" t="str">
        <f t="shared" si="40"/>
        <v/>
      </c>
      <c r="V53" s="76" t="str">
        <f t="shared" si="27"/>
        <v/>
      </c>
      <c r="W53" s="76" t="str">
        <f t="shared" si="41"/>
        <v/>
      </c>
      <c r="X53" s="76" t="str">
        <f t="shared" si="42"/>
        <v/>
      </c>
      <c r="Y53" s="109" t="str">
        <f t="shared" si="43"/>
        <v/>
      </c>
      <c r="Z53" s="110" t="str">
        <f t="shared" si="44"/>
        <v/>
      </c>
      <c r="AA53" s="109" t="str">
        <f t="shared" si="45"/>
        <v/>
      </c>
      <c r="AB53" s="110" t="str">
        <f t="shared" si="46"/>
        <v/>
      </c>
      <c r="AC53" s="109" t="str">
        <f t="shared" si="47"/>
        <v/>
      </c>
      <c r="AD53" s="110" t="str">
        <f t="shared" si="48"/>
        <v/>
      </c>
      <c r="AE53" s="133" t="str">
        <f t="shared" si="23"/>
        <v/>
      </c>
    </row>
    <row r="54" spans="1:31" ht="15.95" customHeight="1">
      <c r="A54" s="67">
        <v>50</v>
      </c>
      <c r="B54" s="179" t="str">
        <f t="shared" si="28"/>
        <v/>
      </c>
      <c r="C54" s="69" t="str">
        <f t="shared" si="1"/>
        <v/>
      </c>
      <c r="D54" s="70" t="str">
        <f t="shared" si="24"/>
        <v/>
      </c>
      <c r="E54" s="70" t="str">
        <f t="shared" si="29"/>
        <v/>
      </c>
      <c r="F54" s="70" t="str">
        <f t="shared" si="25"/>
        <v/>
      </c>
      <c r="G54" s="70" t="str">
        <f t="shared" si="30"/>
        <v/>
      </c>
      <c r="H54" s="70" t="str">
        <f t="shared" si="31"/>
        <v/>
      </c>
      <c r="I54" s="102" t="str">
        <f t="shared" si="32"/>
        <v/>
      </c>
      <c r="J54" s="103" t="str">
        <f t="shared" si="33"/>
        <v/>
      </c>
      <c r="K54" s="102" t="str">
        <f t="shared" si="34"/>
        <v/>
      </c>
      <c r="L54" s="103" t="str">
        <f t="shared" si="35"/>
        <v/>
      </c>
      <c r="M54" s="102" t="str">
        <f t="shared" si="36"/>
        <v/>
      </c>
      <c r="N54" s="103" t="str">
        <f t="shared" si="37"/>
        <v/>
      </c>
      <c r="O54" s="130" t="str">
        <f t="shared" si="11"/>
        <v/>
      </c>
      <c r="Q54" s="84">
        <v>50</v>
      </c>
      <c r="R54" s="174" t="str">
        <f t="shared" si="38"/>
        <v/>
      </c>
      <c r="S54" s="176" t="str">
        <f t="shared" si="39"/>
        <v/>
      </c>
      <c r="T54" s="76" t="str">
        <f t="shared" si="26"/>
        <v/>
      </c>
      <c r="U54" s="76" t="str">
        <f t="shared" si="40"/>
        <v/>
      </c>
      <c r="V54" s="76" t="str">
        <f t="shared" si="27"/>
        <v/>
      </c>
      <c r="W54" s="76" t="str">
        <f t="shared" si="41"/>
        <v/>
      </c>
      <c r="X54" s="76" t="str">
        <f t="shared" si="42"/>
        <v/>
      </c>
      <c r="Y54" s="109" t="str">
        <f t="shared" si="43"/>
        <v/>
      </c>
      <c r="Z54" s="110" t="str">
        <f t="shared" si="44"/>
        <v/>
      </c>
      <c r="AA54" s="109" t="str">
        <f t="shared" si="45"/>
        <v/>
      </c>
      <c r="AB54" s="110" t="str">
        <f t="shared" si="46"/>
        <v/>
      </c>
      <c r="AC54" s="109" t="str">
        <f t="shared" si="47"/>
        <v/>
      </c>
      <c r="AD54" s="110" t="str">
        <f t="shared" si="48"/>
        <v/>
      </c>
      <c r="AE54" s="133" t="str">
        <f t="shared" si="23"/>
        <v/>
      </c>
    </row>
    <row r="55" spans="1:31" ht="15.95" customHeight="1">
      <c r="A55" s="67">
        <v>51</v>
      </c>
      <c r="B55" s="179" t="str">
        <f t="shared" si="28"/>
        <v/>
      </c>
      <c r="C55" s="69" t="str">
        <f t="shared" si="1"/>
        <v/>
      </c>
      <c r="D55" s="70" t="str">
        <f t="shared" si="24"/>
        <v/>
      </c>
      <c r="E55" s="70" t="str">
        <f t="shared" si="29"/>
        <v/>
      </c>
      <c r="F55" s="70" t="str">
        <f t="shared" si="25"/>
        <v/>
      </c>
      <c r="G55" s="70" t="str">
        <f t="shared" si="30"/>
        <v/>
      </c>
      <c r="H55" s="70" t="str">
        <f t="shared" si="31"/>
        <v/>
      </c>
      <c r="I55" s="102" t="str">
        <f t="shared" si="32"/>
        <v/>
      </c>
      <c r="J55" s="103" t="str">
        <f t="shared" si="33"/>
        <v/>
      </c>
      <c r="K55" s="102" t="str">
        <f t="shared" si="34"/>
        <v/>
      </c>
      <c r="L55" s="103" t="str">
        <f t="shared" si="35"/>
        <v/>
      </c>
      <c r="M55" s="102" t="str">
        <f t="shared" si="36"/>
        <v/>
      </c>
      <c r="N55" s="103" t="str">
        <f t="shared" si="37"/>
        <v/>
      </c>
      <c r="O55" s="130" t="str">
        <f t="shared" si="11"/>
        <v/>
      </c>
      <c r="Q55" s="84">
        <v>51</v>
      </c>
      <c r="R55" s="174" t="str">
        <f t="shared" si="38"/>
        <v/>
      </c>
      <c r="S55" s="176" t="str">
        <f t="shared" si="39"/>
        <v/>
      </c>
      <c r="T55" s="76" t="str">
        <f t="shared" si="26"/>
        <v/>
      </c>
      <c r="U55" s="76" t="str">
        <f t="shared" si="40"/>
        <v/>
      </c>
      <c r="V55" s="76" t="str">
        <f t="shared" si="27"/>
        <v/>
      </c>
      <c r="W55" s="76" t="str">
        <f t="shared" si="41"/>
        <v/>
      </c>
      <c r="X55" s="76" t="str">
        <f t="shared" si="42"/>
        <v/>
      </c>
      <c r="Y55" s="109" t="str">
        <f t="shared" si="43"/>
        <v/>
      </c>
      <c r="Z55" s="110" t="str">
        <f t="shared" si="44"/>
        <v/>
      </c>
      <c r="AA55" s="109" t="str">
        <f t="shared" si="45"/>
        <v/>
      </c>
      <c r="AB55" s="110" t="str">
        <f t="shared" si="46"/>
        <v/>
      </c>
      <c r="AC55" s="109" t="str">
        <f t="shared" si="47"/>
        <v/>
      </c>
      <c r="AD55" s="110" t="str">
        <f t="shared" si="48"/>
        <v/>
      </c>
      <c r="AE55" s="133" t="str">
        <f t="shared" si="23"/>
        <v/>
      </c>
    </row>
    <row r="56" spans="1:31" ht="15.95" customHeight="1">
      <c r="A56" s="67">
        <v>52</v>
      </c>
      <c r="B56" s="179" t="str">
        <f t="shared" si="28"/>
        <v/>
      </c>
      <c r="C56" s="69" t="str">
        <f t="shared" si="1"/>
        <v/>
      </c>
      <c r="D56" s="70" t="str">
        <f t="shared" si="24"/>
        <v/>
      </c>
      <c r="E56" s="70" t="str">
        <f t="shared" si="29"/>
        <v/>
      </c>
      <c r="F56" s="70" t="str">
        <f t="shared" si="25"/>
        <v/>
      </c>
      <c r="G56" s="70" t="str">
        <f t="shared" si="30"/>
        <v/>
      </c>
      <c r="H56" s="70" t="str">
        <f t="shared" si="31"/>
        <v/>
      </c>
      <c r="I56" s="102" t="str">
        <f t="shared" si="32"/>
        <v/>
      </c>
      <c r="J56" s="103" t="str">
        <f t="shared" si="33"/>
        <v/>
      </c>
      <c r="K56" s="102" t="str">
        <f t="shared" si="34"/>
        <v/>
      </c>
      <c r="L56" s="103" t="str">
        <f t="shared" si="35"/>
        <v/>
      </c>
      <c r="M56" s="102" t="str">
        <f t="shared" si="36"/>
        <v/>
      </c>
      <c r="N56" s="103" t="str">
        <f t="shared" si="37"/>
        <v/>
      </c>
      <c r="O56" s="130" t="str">
        <f t="shared" si="11"/>
        <v/>
      </c>
      <c r="Q56" s="84">
        <v>52</v>
      </c>
      <c r="R56" s="174" t="str">
        <f t="shared" si="38"/>
        <v/>
      </c>
      <c r="S56" s="176" t="str">
        <f t="shared" si="39"/>
        <v/>
      </c>
      <c r="T56" s="76" t="str">
        <f t="shared" si="26"/>
        <v/>
      </c>
      <c r="U56" s="76" t="str">
        <f t="shared" si="40"/>
        <v/>
      </c>
      <c r="V56" s="76" t="str">
        <f t="shared" si="27"/>
        <v/>
      </c>
      <c r="W56" s="76" t="str">
        <f t="shared" si="41"/>
        <v/>
      </c>
      <c r="X56" s="76" t="str">
        <f t="shared" si="42"/>
        <v/>
      </c>
      <c r="Y56" s="109" t="str">
        <f t="shared" si="43"/>
        <v/>
      </c>
      <c r="Z56" s="110" t="str">
        <f t="shared" si="44"/>
        <v/>
      </c>
      <c r="AA56" s="109" t="str">
        <f t="shared" si="45"/>
        <v/>
      </c>
      <c r="AB56" s="110" t="str">
        <f t="shared" si="46"/>
        <v/>
      </c>
      <c r="AC56" s="109" t="str">
        <f t="shared" si="47"/>
        <v/>
      </c>
      <c r="AD56" s="110" t="str">
        <f t="shared" si="48"/>
        <v/>
      </c>
      <c r="AE56" s="133" t="str">
        <f t="shared" si="23"/>
        <v/>
      </c>
    </row>
    <row r="57" spans="1:31" ht="15.95" customHeight="1">
      <c r="A57" s="67">
        <v>53</v>
      </c>
      <c r="B57" s="179" t="str">
        <f t="shared" si="28"/>
        <v/>
      </c>
      <c r="C57" s="69" t="str">
        <f t="shared" si="1"/>
        <v/>
      </c>
      <c r="D57" s="70" t="str">
        <f t="shared" si="24"/>
        <v/>
      </c>
      <c r="E57" s="70" t="str">
        <f t="shared" si="29"/>
        <v/>
      </c>
      <c r="F57" s="70" t="str">
        <f t="shared" si="25"/>
        <v/>
      </c>
      <c r="G57" s="70" t="str">
        <f t="shared" si="30"/>
        <v/>
      </c>
      <c r="H57" s="70" t="str">
        <f t="shared" si="31"/>
        <v/>
      </c>
      <c r="I57" s="102" t="str">
        <f t="shared" si="32"/>
        <v/>
      </c>
      <c r="J57" s="103" t="str">
        <f t="shared" si="33"/>
        <v/>
      </c>
      <c r="K57" s="102" t="str">
        <f t="shared" si="34"/>
        <v/>
      </c>
      <c r="L57" s="103" t="str">
        <f t="shared" si="35"/>
        <v/>
      </c>
      <c r="M57" s="102" t="str">
        <f t="shared" si="36"/>
        <v/>
      </c>
      <c r="N57" s="103" t="str">
        <f t="shared" si="37"/>
        <v/>
      </c>
      <c r="O57" s="130" t="str">
        <f t="shared" si="11"/>
        <v/>
      </c>
      <c r="Q57" s="84">
        <v>53</v>
      </c>
      <c r="R57" s="174" t="str">
        <f t="shared" si="38"/>
        <v/>
      </c>
      <c r="S57" s="176" t="str">
        <f t="shared" si="39"/>
        <v/>
      </c>
      <c r="T57" s="76" t="str">
        <f t="shared" si="26"/>
        <v/>
      </c>
      <c r="U57" s="76" t="str">
        <f t="shared" si="40"/>
        <v/>
      </c>
      <c r="V57" s="76" t="str">
        <f t="shared" si="27"/>
        <v/>
      </c>
      <c r="W57" s="76" t="str">
        <f t="shared" si="41"/>
        <v/>
      </c>
      <c r="X57" s="76" t="str">
        <f t="shared" si="42"/>
        <v/>
      </c>
      <c r="Y57" s="109" t="str">
        <f t="shared" si="43"/>
        <v/>
      </c>
      <c r="Z57" s="110" t="str">
        <f t="shared" si="44"/>
        <v/>
      </c>
      <c r="AA57" s="109" t="str">
        <f t="shared" si="45"/>
        <v/>
      </c>
      <c r="AB57" s="110" t="str">
        <f t="shared" si="46"/>
        <v/>
      </c>
      <c r="AC57" s="109" t="str">
        <f t="shared" si="47"/>
        <v/>
      </c>
      <c r="AD57" s="110" t="str">
        <f t="shared" si="48"/>
        <v/>
      </c>
      <c r="AE57" s="133" t="str">
        <f t="shared" si="23"/>
        <v/>
      </c>
    </row>
    <row r="58" spans="1:31" ht="15.95" customHeight="1">
      <c r="A58" s="67">
        <v>54</v>
      </c>
      <c r="B58" s="179" t="str">
        <f t="shared" si="28"/>
        <v/>
      </c>
      <c r="C58" s="69" t="str">
        <f t="shared" si="1"/>
        <v/>
      </c>
      <c r="D58" s="70" t="str">
        <f t="shared" si="24"/>
        <v/>
      </c>
      <c r="E58" s="70" t="str">
        <f t="shared" si="29"/>
        <v/>
      </c>
      <c r="F58" s="70" t="str">
        <f t="shared" si="25"/>
        <v/>
      </c>
      <c r="G58" s="70" t="str">
        <f t="shared" si="30"/>
        <v/>
      </c>
      <c r="H58" s="70" t="str">
        <f t="shared" si="31"/>
        <v/>
      </c>
      <c r="I58" s="102" t="str">
        <f t="shared" si="32"/>
        <v/>
      </c>
      <c r="J58" s="103" t="str">
        <f t="shared" si="33"/>
        <v/>
      </c>
      <c r="K58" s="102" t="str">
        <f t="shared" si="34"/>
        <v/>
      </c>
      <c r="L58" s="103" t="str">
        <f t="shared" si="35"/>
        <v/>
      </c>
      <c r="M58" s="102" t="str">
        <f t="shared" si="36"/>
        <v/>
      </c>
      <c r="N58" s="103" t="str">
        <f t="shared" si="37"/>
        <v/>
      </c>
      <c r="O58" s="130" t="str">
        <f t="shared" si="11"/>
        <v/>
      </c>
      <c r="Q58" s="84">
        <v>54</v>
      </c>
      <c r="R58" s="174" t="str">
        <f t="shared" si="38"/>
        <v/>
      </c>
      <c r="S58" s="176" t="str">
        <f t="shared" si="39"/>
        <v/>
      </c>
      <c r="T58" s="76" t="str">
        <f t="shared" si="26"/>
        <v/>
      </c>
      <c r="U58" s="76" t="str">
        <f t="shared" si="40"/>
        <v/>
      </c>
      <c r="V58" s="76" t="str">
        <f t="shared" si="27"/>
        <v/>
      </c>
      <c r="W58" s="76" t="str">
        <f t="shared" si="41"/>
        <v/>
      </c>
      <c r="X58" s="76" t="str">
        <f t="shared" si="42"/>
        <v/>
      </c>
      <c r="Y58" s="109" t="str">
        <f t="shared" si="43"/>
        <v/>
      </c>
      <c r="Z58" s="110" t="str">
        <f t="shared" si="44"/>
        <v/>
      </c>
      <c r="AA58" s="109" t="str">
        <f t="shared" si="45"/>
        <v/>
      </c>
      <c r="AB58" s="110" t="str">
        <f t="shared" si="46"/>
        <v/>
      </c>
      <c r="AC58" s="109" t="str">
        <f t="shared" si="47"/>
        <v/>
      </c>
      <c r="AD58" s="110" t="str">
        <f t="shared" si="48"/>
        <v/>
      </c>
      <c r="AE58" s="133" t="str">
        <f t="shared" si="23"/>
        <v/>
      </c>
    </row>
    <row r="59" spans="1:31" ht="15.95" customHeight="1">
      <c r="A59" s="67">
        <v>55</v>
      </c>
      <c r="B59" s="179" t="str">
        <f t="shared" si="28"/>
        <v/>
      </c>
      <c r="C59" s="69" t="str">
        <f t="shared" si="1"/>
        <v/>
      </c>
      <c r="D59" s="70" t="str">
        <f t="shared" si="24"/>
        <v/>
      </c>
      <c r="E59" s="70" t="str">
        <f t="shared" si="29"/>
        <v/>
      </c>
      <c r="F59" s="70" t="str">
        <f t="shared" si="25"/>
        <v/>
      </c>
      <c r="G59" s="70" t="str">
        <f t="shared" si="30"/>
        <v/>
      </c>
      <c r="H59" s="70" t="str">
        <f t="shared" si="31"/>
        <v/>
      </c>
      <c r="I59" s="102" t="str">
        <f t="shared" si="32"/>
        <v/>
      </c>
      <c r="J59" s="103" t="str">
        <f t="shared" si="33"/>
        <v/>
      </c>
      <c r="K59" s="102" t="str">
        <f t="shared" si="34"/>
        <v/>
      </c>
      <c r="L59" s="103" t="str">
        <f t="shared" si="35"/>
        <v/>
      </c>
      <c r="M59" s="102" t="str">
        <f t="shared" si="36"/>
        <v/>
      </c>
      <c r="N59" s="103" t="str">
        <f t="shared" si="37"/>
        <v/>
      </c>
      <c r="O59" s="130" t="str">
        <f t="shared" si="11"/>
        <v/>
      </c>
      <c r="Q59" s="84">
        <v>55</v>
      </c>
      <c r="R59" s="174" t="str">
        <f t="shared" si="38"/>
        <v/>
      </c>
      <c r="S59" s="176" t="str">
        <f t="shared" si="39"/>
        <v/>
      </c>
      <c r="T59" s="76" t="str">
        <f t="shared" si="26"/>
        <v/>
      </c>
      <c r="U59" s="76" t="str">
        <f t="shared" si="40"/>
        <v/>
      </c>
      <c r="V59" s="76" t="str">
        <f t="shared" si="27"/>
        <v/>
      </c>
      <c r="W59" s="76" t="str">
        <f t="shared" si="41"/>
        <v/>
      </c>
      <c r="X59" s="76" t="str">
        <f t="shared" si="42"/>
        <v/>
      </c>
      <c r="Y59" s="109" t="str">
        <f t="shared" si="43"/>
        <v/>
      </c>
      <c r="Z59" s="110" t="str">
        <f t="shared" si="44"/>
        <v/>
      </c>
      <c r="AA59" s="109" t="str">
        <f t="shared" si="45"/>
        <v/>
      </c>
      <c r="AB59" s="110" t="str">
        <f t="shared" si="46"/>
        <v/>
      </c>
      <c r="AC59" s="109" t="str">
        <f t="shared" si="47"/>
        <v/>
      </c>
      <c r="AD59" s="110" t="str">
        <f t="shared" si="48"/>
        <v/>
      </c>
      <c r="AE59" s="133" t="str">
        <f t="shared" si="23"/>
        <v/>
      </c>
    </row>
    <row r="60" spans="1:31" ht="15.95" customHeight="1">
      <c r="A60" s="67">
        <v>56</v>
      </c>
      <c r="B60" s="179" t="str">
        <f t="shared" si="28"/>
        <v/>
      </c>
      <c r="C60" s="69" t="str">
        <f t="shared" si="1"/>
        <v/>
      </c>
      <c r="D60" s="70" t="str">
        <f t="shared" si="24"/>
        <v/>
      </c>
      <c r="E60" s="70" t="str">
        <f t="shared" si="29"/>
        <v/>
      </c>
      <c r="F60" s="70" t="str">
        <f t="shared" si="25"/>
        <v/>
      </c>
      <c r="G60" s="70" t="str">
        <f t="shared" si="30"/>
        <v/>
      </c>
      <c r="H60" s="70" t="str">
        <f t="shared" si="31"/>
        <v/>
      </c>
      <c r="I60" s="102" t="str">
        <f t="shared" si="32"/>
        <v/>
      </c>
      <c r="J60" s="103" t="str">
        <f t="shared" si="33"/>
        <v/>
      </c>
      <c r="K60" s="102" t="str">
        <f t="shared" si="34"/>
        <v/>
      </c>
      <c r="L60" s="103" t="str">
        <f t="shared" si="35"/>
        <v/>
      </c>
      <c r="M60" s="102" t="str">
        <f t="shared" si="36"/>
        <v/>
      </c>
      <c r="N60" s="103" t="str">
        <f t="shared" si="37"/>
        <v/>
      </c>
      <c r="O60" s="130" t="str">
        <f t="shared" si="11"/>
        <v/>
      </c>
      <c r="Q60" s="84">
        <v>56</v>
      </c>
      <c r="R60" s="174" t="str">
        <f t="shared" si="38"/>
        <v/>
      </c>
      <c r="S60" s="176" t="str">
        <f t="shared" si="39"/>
        <v/>
      </c>
      <c r="T60" s="76" t="str">
        <f t="shared" si="26"/>
        <v/>
      </c>
      <c r="U60" s="76" t="str">
        <f t="shared" si="40"/>
        <v/>
      </c>
      <c r="V60" s="76" t="str">
        <f t="shared" si="27"/>
        <v/>
      </c>
      <c r="W60" s="76" t="str">
        <f t="shared" si="41"/>
        <v/>
      </c>
      <c r="X60" s="76" t="str">
        <f t="shared" si="42"/>
        <v/>
      </c>
      <c r="Y60" s="109" t="str">
        <f t="shared" si="43"/>
        <v/>
      </c>
      <c r="Z60" s="110" t="str">
        <f t="shared" si="44"/>
        <v/>
      </c>
      <c r="AA60" s="109" t="str">
        <f t="shared" si="45"/>
        <v/>
      </c>
      <c r="AB60" s="110" t="str">
        <f t="shared" si="46"/>
        <v/>
      </c>
      <c r="AC60" s="109" t="str">
        <f t="shared" si="47"/>
        <v/>
      </c>
      <c r="AD60" s="110" t="str">
        <f t="shared" si="48"/>
        <v/>
      </c>
      <c r="AE60" s="133" t="str">
        <f t="shared" si="23"/>
        <v/>
      </c>
    </row>
    <row r="61" spans="1:31" ht="15.95" customHeight="1">
      <c r="A61" s="67">
        <v>57</v>
      </c>
      <c r="B61" s="179" t="str">
        <f t="shared" si="28"/>
        <v/>
      </c>
      <c r="C61" s="69" t="str">
        <f t="shared" si="1"/>
        <v/>
      </c>
      <c r="D61" s="70" t="str">
        <f t="shared" si="24"/>
        <v/>
      </c>
      <c r="E61" s="70" t="str">
        <f t="shared" si="29"/>
        <v/>
      </c>
      <c r="F61" s="70" t="str">
        <f t="shared" si="25"/>
        <v/>
      </c>
      <c r="G61" s="70" t="str">
        <f t="shared" si="30"/>
        <v/>
      </c>
      <c r="H61" s="70" t="str">
        <f t="shared" si="31"/>
        <v/>
      </c>
      <c r="I61" s="102" t="str">
        <f t="shared" si="32"/>
        <v/>
      </c>
      <c r="J61" s="103" t="str">
        <f t="shared" si="33"/>
        <v/>
      </c>
      <c r="K61" s="102" t="str">
        <f t="shared" si="34"/>
        <v/>
      </c>
      <c r="L61" s="103" t="str">
        <f t="shared" si="35"/>
        <v/>
      </c>
      <c r="M61" s="102" t="str">
        <f t="shared" si="36"/>
        <v/>
      </c>
      <c r="N61" s="103" t="str">
        <f t="shared" si="37"/>
        <v/>
      </c>
      <c r="O61" s="130" t="str">
        <f t="shared" si="11"/>
        <v/>
      </c>
      <c r="Q61" s="84">
        <v>57</v>
      </c>
      <c r="R61" s="174" t="str">
        <f t="shared" si="38"/>
        <v/>
      </c>
      <c r="S61" s="176" t="str">
        <f t="shared" si="39"/>
        <v/>
      </c>
      <c r="T61" s="76" t="str">
        <f t="shared" si="26"/>
        <v/>
      </c>
      <c r="U61" s="76" t="str">
        <f t="shared" si="40"/>
        <v/>
      </c>
      <c r="V61" s="76" t="str">
        <f t="shared" si="27"/>
        <v/>
      </c>
      <c r="W61" s="76" t="str">
        <f t="shared" si="41"/>
        <v/>
      </c>
      <c r="X61" s="76" t="str">
        <f t="shared" si="42"/>
        <v/>
      </c>
      <c r="Y61" s="109" t="str">
        <f t="shared" si="43"/>
        <v/>
      </c>
      <c r="Z61" s="110" t="str">
        <f t="shared" si="44"/>
        <v/>
      </c>
      <c r="AA61" s="109" t="str">
        <f t="shared" si="45"/>
        <v/>
      </c>
      <c r="AB61" s="110" t="str">
        <f t="shared" si="46"/>
        <v/>
      </c>
      <c r="AC61" s="109" t="str">
        <f t="shared" si="47"/>
        <v/>
      </c>
      <c r="AD61" s="110" t="str">
        <f t="shared" si="48"/>
        <v/>
      </c>
      <c r="AE61" s="133" t="str">
        <f t="shared" si="23"/>
        <v/>
      </c>
    </row>
    <row r="62" spans="1:31" ht="15.95" customHeight="1">
      <c r="A62" s="67">
        <v>58</v>
      </c>
      <c r="B62" s="179" t="str">
        <f t="shared" si="28"/>
        <v/>
      </c>
      <c r="C62" s="69" t="str">
        <f t="shared" si="1"/>
        <v/>
      </c>
      <c r="D62" s="70" t="str">
        <f t="shared" si="24"/>
        <v/>
      </c>
      <c r="E62" s="70" t="str">
        <f t="shared" si="29"/>
        <v/>
      </c>
      <c r="F62" s="70" t="str">
        <f t="shared" si="25"/>
        <v/>
      </c>
      <c r="G62" s="70" t="str">
        <f t="shared" si="30"/>
        <v/>
      </c>
      <c r="H62" s="70" t="str">
        <f t="shared" si="31"/>
        <v/>
      </c>
      <c r="I62" s="102" t="str">
        <f t="shared" si="32"/>
        <v/>
      </c>
      <c r="J62" s="103" t="str">
        <f t="shared" si="33"/>
        <v/>
      </c>
      <c r="K62" s="102" t="str">
        <f t="shared" si="34"/>
        <v/>
      </c>
      <c r="L62" s="103" t="str">
        <f t="shared" si="35"/>
        <v/>
      </c>
      <c r="M62" s="102" t="str">
        <f t="shared" si="36"/>
        <v/>
      </c>
      <c r="N62" s="103" t="str">
        <f t="shared" si="37"/>
        <v/>
      </c>
      <c r="O62" s="130" t="str">
        <f t="shared" si="11"/>
        <v/>
      </c>
      <c r="Q62" s="84">
        <v>58</v>
      </c>
      <c r="R62" s="174" t="str">
        <f t="shared" si="38"/>
        <v/>
      </c>
      <c r="S62" s="176" t="str">
        <f t="shared" si="39"/>
        <v/>
      </c>
      <c r="T62" s="76" t="str">
        <f t="shared" si="26"/>
        <v/>
      </c>
      <c r="U62" s="76" t="str">
        <f t="shared" si="40"/>
        <v/>
      </c>
      <c r="V62" s="76" t="str">
        <f t="shared" si="27"/>
        <v/>
      </c>
      <c r="W62" s="76" t="str">
        <f t="shared" si="41"/>
        <v/>
      </c>
      <c r="X62" s="76" t="str">
        <f t="shared" si="42"/>
        <v/>
      </c>
      <c r="Y62" s="109" t="str">
        <f t="shared" si="43"/>
        <v/>
      </c>
      <c r="Z62" s="110" t="str">
        <f t="shared" si="44"/>
        <v/>
      </c>
      <c r="AA62" s="109" t="str">
        <f t="shared" si="45"/>
        <v/>
      </c>
      <c r="AB62" s="110" t="str">
        <f t="shared" si="46"/>
        <v/>
      </c>
      <c r="AC62" s="109" t="str">
        <f t="shared" si="47"/>
        <v/>
      </c>
      <c r="AD62" s="110" t="str">
        <f t="shared" si="48"/>
        <v/>
      </c>
      <c r="AE62" s="133" t="str">
        <f t="shared" si="23"/>
        <v/>
      </c>
    </row>
    <row r="63" spans="1:31" ht="15.95" customHeight="1">
      <c r="A63" s="67">
        <v>59</v>
      </c>
      <c r="B63" s="179" t="str">
        <f t="shared" si="28"/>
        <v/>
      </c>
      <c r="C63" s="69" t="str">
        <f t="shared" si="1"/>
        <v/>
      </c>
      <c r="D63" s="70" t="str">
        <f t="shared" si="24"/>
        <v/>
      </c>
      <c r="E63" s="70" t="str">
        <f t="shared" si="29"/>
        <v/>
      </c>
      <c r="F63" s="70" t="str">
        <f t="shared" si="25"/>
        <v/>
      </c>
      <c r="G63" s="70" t="str">
        <f t="shared" si="30"/>
        <v/>
      </c>
      <c r="H63" s="70" t="str">
        <f t="shared" si="31"/>
        <v/>
      </c>
      <c r="I63" s="102" t="str">
        <f t="shared" si="32"/>
        <v/>
      </c>
      <c r="J63" s="103" t="str">
        <f t="shared" si="33"/>
        <v/>
      </c>
      <c r="K63" s="102" t="str">
        <f t="shared" si="34"/>
        <v/>
      </c>
      <c r="L63" s="103" t="str">
        <f t="shared" si="35"/>
        <v/>
      </c>
      <c r="M63" s="102" t="str">
        <f t="shared" si="36"/>
        <v/>
      </c>
      <c r="N63" s="103" t="str">
        <f t="shared" si="37"/>
        <v/>
      </c>
      <c r="O63" s="130" t="str">
        <f t="shared" si="11"/>
        <v/>
      </c>
      <c r="Q63" s="84">
        <v>59</v>
      </c>
      <c r="R63" s="174" t="str">
        <f t="shared" si="38"/>
        <v/>
      </c>
      <c r="S63" s="176" t="str">
        <f t="shared" si="39"/>
        <v/>
      </c>
      <c r="T63" s="76" t="str">
        <f t="shared" si="26"/>
        <v/>
      </c>
      <c r="U63" s="76" t="str">
        <f t="shared" si="40"/>
        <v/>
      </c>
      <c r="V63" s="76" t="str">
        <f t="shared" si="27"/>
        <v/>
      </c>
      <c r="W63" s="76" t="str">
        <f t="shared" si="41"/>
        <v/>
      </c>
      <c r="X63" s="76" t="str">
        <f t="shared" si="42"/>
        <v/>
      </c>
      <c r="Y63" s="109" t="str">
        <f t="shared" si="43"/>
        <v/>
      </c>
      <c r="Z63" s="110" t="str">
        <f t="shared" si="44"/>
        <v/>
      </c>
      <c r="AA63" s="109" t="str">
        <f t="shared" si="45"/>
        <v/>
      </c>
      <c r="AB63" s="110" t="str">
        <f t="shared" si="46"/>
        <v/>
      </c>
      <c r="AC63" s="109" t="str">
        <f t="shared" si="47"/>
        <v/>
      </c>
      <c r="AD63" s="110" t="str">
        <f t="shared" si="48"/>
        <v/>
      </c>
      <c r="AE63" s="133" t="str">
        <f t="shared" si="23"/>
        <v/>
      </c>
    </row>
    <row r="64" spans="1:31" ht="15.95" customHeight="1">
      <c r="A64" s="67">
        <v>60</v>
      </c>
      <c r="B64" s="179" t="str">
        <f t="shared" si="28"/>
        <v/>
      </c>
      <c r="C64" s="69" t="str">
        <f t="shared" si="1"/>
        <v/>
      </c>
      <c r="D64" s="70" t="str">
        <f t="shared" si="24"/>
        <v/>
      </c>
      <c r="E64" s="70" t="str">
        <f t="shared" si="29"/>
        <v/>
      </c>
      <c r="F64" s="70" t="str">
        <f t="shared" si="25"/>
        <v/>
      </c>
      <c r="G64" s="70" t="str">
        <f t="shared" si="30"/>
        <v/>
      </c>
      <c r="H64" s="70" t="str">
        <f t="shared" si="31"/>
        <v/>
      </c>
      <c r="I64" s="102" t="str">
        <f t="shared" si="32"/>
        <v/>
      </c>
      <c r="J64" s="103" t="str">
        <f t="shared" si="33"/>
        <v/>
      </c>
      <c r="K64" s="102" t="str">
        <f t="shared" si="34"/>
        <v/>
      </c>
      <c r="L64" s="103" t="str">
        <f t="shared" si="35"/>
        <v/>
      </c>
      <c r="M64" s="102" t="str">
        <f t="shared" si="36"/>
        <v/>
      </c>
      <c r="N64" s="103" t="str">
        <f t="shared" si="37"/>
        <v/>
      </c>
      <c r="O64" s="130" t="str">
        <f t="shared" si="11"/>
        <v/>
      </c>
      <c r="Q64" s="84">
        <v>60</v>
      </c>
      <c r="R64" s="174" t="str">
        <f t="shared" si="38"/>
        <v/>
      </c>
      <c r="S64" s="176" t="str">
        <f t="shared" si="39"/>
        <v/>
      </c>
      <c r="T64" s="76" t="str">
        <f t="shared" si="26"/>
        <v/>
      </c>
      <c r="U64" s="76" t="str">
        <f t="shared" si="40"/>
        <v/>
      </c>
      <c r="V64" s="76" t="str">
        <f t="shared" si="27"/>
        <v/>
      </c>
      <c r="W64" s="76" t="str">
        <f t="shared" si="41"/>
        <v/>
      </c>
      <c r="X64" s="76" t="str">
        <f t="shared" si="42"/>
        <v/>
      </c>
      <c r="Y64" s="109" t="str">
        <f t="shared" si="43"/>
        <v/>
      </c>
      <c r="Z64" s="110" t="str">
        <f t="shared" si="44"/>
        <v/>
      </c>
      <c r="AA64" s="109" t="str">
        <f t="shared" si="45"/>
        <v/>
      </c>
      <c r="AB64" s="110" t="str">
        <f t="shared" si="46"/>
        <v/>
      </c>
      <c r="AC64" s="109" t="str">
        <f t="shared" si="47"/>
        <v/>
      </c>
      <c r="AD64" s="110" t="str">
        <f t="shared" si="48"/>
        <v/>
      </c>
      <c r="AE64" s="133" t="str">
        <f t="shared" si="23"/>
        <v/>
      </c>
    </row>
    <row r="65" spans="1:31" ht="15.95" customHeight="1">
      <c r="A65" s="67">
        <v>61</v>
      </c>
      <c r="B65" s="179" t="str">
        <f t="shared" si="28"/>
        <v/>
      </c>
      <c r="C65" s="69" t="str">
        <f t="shared" si="1"/>
        <v/>
      </c>
      <c r="D65" s="70" t="str">
        <f t="shared" si="24"/>
        <v/>
      </c>
      <c r="E65" s="70" t="str">
        <f t="shared" si="29"/>
        <v/>
      </c>
      <c r="F65" s="70" t="str">
        <f t="shared" si="25"/>
        <v/>
      </c>
      <c r="G65" s="70" t="str">
        <f t="shared" si="30"/>
        <v/>
      </c>
      <c r="H65" s="70" t="str">
        <f t="shared" si="31"/>
        <v/>
      </c>
      <c r="I65" s="102" t="str">
        <f t="shared" si="32"/>
        <v/>
      </c>
      <c r="J65" s="103" t="str">
        <f t="shared" si="33"/>
        <v/>
      </c>
      <c r="K65" s="102" t="str">
        <f t="shared" si="34"/>
        <v/>
      </c>
      <c r="L65" s="103" t="str">
        <f t="shared" si="35"/>
        <v/>
      </c>
      <c r="M65" s="102" t="str">
        <f t="shared" si="36"/>
        <v/>
      </c>
      <c r="N65" s="103" t="str">
        <f t="shared" si="37"/>
        <v/>
      </c>
      <c r="O65" s="130" t="str">
        <f t="shared" si="11"/>
        <v/>
      </c>
      <c r="Q65" s="84">
        <v>61</v>
      </c>
      <c r="R65" s="174" t="str">
        <f t="shared" si="38"/>
        <v/>
      </c>
      <c r="S65" s="176" t="str">
        <f t="shared" si="39"/>
        <v/>
      </c>
      <c r="T65" s="76" t="str">
        <f t="shared" si="26"/>
        <v/>
      </c>
      <c r="U65" s="76" t="str">
        <f t="shared" si="40"/>
        <v/>
      </c>
      <c r="V65" s="76" t="str">
        <f t="shared" si="27"/>
        <v/>
      </c>
      <c r="W65" s="76" t="str">
        <f t="shared" si="41"/>
        <v/>
      </c>
      <c r="X65" s="76" t="str">
        <f t="shared" si="42"/>
        <v/>
      </c>
      <c r="Y65" s="109" t="str">
        <f t="shared" si="43"/>
        <v/>
      </c>
      <c r="Z65" s="110" t="str">
        <f t="shared" si="44"/>
        <v/>
      </c>
      <c r="AA65" s="109" t="str">
        <f t="shared" si="45"/>
        <v/>
      </c>
      <c r="AB65" s="110" t="str">
        <f t="shared" si="46"/>
        <v/>
      </c>
      <c r="AC65" s="109" t="str">
        <f t="shared" si="47"/>
        <v/>
      </c>
      <c r="AD65" s="110" t="str">
        <f t="shared" si="48"/>
        <v/>
      </c>
      <c r="AE65" s="133" t="str">
        <f t="shared" si="23"/>
        <v/>
      </c>
    </row>
    <row r="66" spans="1:31" ht="15.95" customHeight="1">
      <c r="A66" s="67">
        <v>62</v>
      </c>
      <c r="B66" s="179" t="str">
        <f t="shared" si="28"/>
        <v/>
      </c>
      <c r="C66" s="69" t="str">
        <f t="shared" si="1"/>
        <v/>
      </c>
      <c r="D66" s="70" t="str">
        <f t="shared" si="24"/>
        <v/>
      </c>
      <c r="E66" s="70" t="str">
        <f t="shared" si="29"/>
        <v/>
      </c>
      <c r="F66" s="70" t="str">
        <f t="shared" si="25"/>
        <v/>
      </c>
      <c r="G66" s="70" t="str">
        <f t="shared" si="30"/>
        <v/>
      </c>
      <c r="H66" s="70" t="str">
        <f t="shared" si="31"/>
        <v/>
      </c>
      <c r="I66" s="102" t="str">
        <f t="shared" si="32"/>
        <v/>
      </c>
      <c r="J66" s="103" t="str">
        <f t="shared" si="33"/>
        <v/>
      </c>
      <c r="K66" s="102" t="str">
        <f t="shared" si="34"/>
        <v/>
      </c>
      <c r="L66" s="103" t="str">
        <f t="shared" si="35"/>
        <v/>
      </c>
      <c r="M66" s="102" t="str">
        <f t="shared" si="36"/>
        <v/>
      </c>
      <c r="N66" s="103" t="str">
        <f t="shared" si="37"/>
        <v/>
      </c>
      <c r="O66" s="130" t="str">
        <f t="shared" si="11"/>
        <v/>
      </c>
      <c r="Q66" s="84">
        <v>62</v>
      </c>
      <c r="R66" s="174" t="str">
        <f t="shared" si="38"/>
        <v/>
      </c>
      <c r="S66" s="176" t="str">
        <f t="shared" si="39"/>
        <v/>
      </c>
      <c r="T66" s="76" t="str">
        <f t="shared" si="26"/>
        <v/>
      </c>
      <c r="U66" s="76" t="str">
        <f t="shared" si="40"/>
        <v/>
      </c>
      <c r="V66" s="76" t="str">
        <f t="shared" si="27"/>
        <v/>
      </c>
      <c r="W66" s="76" t="str">
        <f t="shared" si="41"/>
        <v/>
      </c>
      <c r="X66" s="76" t="str">
        <f t="shared" si="42"/>
        <v/>
      </c>
      <c r="Y66" s="109" t="str">
        <f t="shared" si="43"/>
        <v/>
      </c>
      <c r="Z66" s="110" t="str">
        <f t="shared" si="44"/>
        <v/>
      </c>
      <c r="AA66" s="109" t="str">
        <f t="shared" si="45"/>
        <v/>
      </c>
      <c r="AB66" s="110" t="str">
        <f t="shared" si="46"/>
        <v/>
      </c>
      <c r="AC66" s="109" t="str">
        <f t="shared" si="47"/>
        <v/>
      </c>
      <c r="AD66" s="110" t="str">
        <f t="shared" si="48"/>
        <v/>
      </c>
      <c r="AE66" s="133" t="str">
        <f t="shared" si="23"/>
        <v/>
      </c>
    </row>
    <row r="67" spans="1:31" ht="15.95" customHeight="1">
      <c r="A67" s="67">
        <v>63</v>
      </c>
      <c r="B67" s="179" t="str">
        <f t="shared" si="28"/>
        <v/>
      </c>
      <c r="C67" s="69" t="str">
        <f t="shared" si="1"/>
        <v/>
      </c>
      <c r="D67" s="70" t="str">
        <f t="shared" si="24"/>
        <v/>
      </c>
      <c r="E67" s="70" t="str">
        <f t="shared" si="29"/>
        <v/>
      </c>
      <c r="F67" s="70" t="str">
        <f t="shared" si="25"/>
        <v/>
      </c>
      <c r="G67" s="70" t="str">
        <f t="shared" si="30"/>
        <v/>
      </c>
      <c r="H67" s="70" t="str">
        <f t="shared" si="31"/>
        <v/>
      </c>
      <c r="I67" s="102" t="str">
        <f t="shared" si="32"/>
        <v/>
      </c>
      <c r="J67" s="103" t="str">
        <f t="shared" si="33"/>
        <v/>
      </c>
      <c r="K67" s="102" t="str">
        <f t="shared" si="34"/>
        <v/>
      </c>
      <c r="L67" s="103" t="str">
        <f t="shared" si="35"/>
        <v/>
      </c>
      <c r="M67" s="102" t="str">
        <f t="shared" si="36"/>
        <v/>
      </c>
      <c r="N67" s="103" t="str">
        <f t="shared" si="37"/>
        <v/>
      </c>
      <c r="O67" s="130" t="str">
        <f t="shared" si="11"/>
        <v/>
      </c>
      <c r="Q67" s="84">
        <v>63</v>
      </c>
      <c r="R67" s="174" t="str">
        <f t="shared" si="38"/>
        <v/>
      </c>
      <c r="S67" s="176" t="str">
        <f t="shared" si="39"/>
        <v/>
      </c>
      <c r="T67" s="76" t="str">
        <f t="shared" si="26"/>
        <v/>
      </c>
      <c r="U67" s="76" t="str">
        <f t="shared" si="40"/>
        <v/>
      </c>
      <c r="V67" s="76" t="str">
        <f t="shared" si="27"/>
        <v/>
      </c>
      <c r="W67" s="76" t="str">
        <f t="shared" si="41"/>
        <v/>
      </c>
      <c r="X67" s="76" t="str">
        <f t="shared" si="42"/>
        <v/>
      </c>
      <c r="Y67" s="109" t="str">
        <f t="shared" si="43"/>
        <v/>
      </c>
      <c r="Z67" s="110" t="str">
        <f t="shared" si="44"/>
        <v/>
      </c>
      <c r="AA67" s="109" t="str">
        <f t="shared" si="45"/>
        <v/>
      </c>
      <c r="AB67" s="110" t="str">
        <f t="shared" si="46"/>
        <v/>
      </c>
      <c r="AC67" s="109" t="str">
        <f t="shared" si="47"/>
        <v/>
      </c>
      <c r="AD67" s="110" t="str">
        <f t="shared" si="48"/>
        <v/>
      </c>
      <c r="AE67" s="133" t="str">
        <f t="shared" si="23"/>
        <v/>
      </c>
    </row>
    <row r="68" spans="1:31" ht="15.95" customHeight="1">
      <c r="A68" s="67">
        <v>64</v>
      </c>
      <c r="B68" s="179" t="str">
        <f t="shared" si="28"/>
        <v/>
      </c>
      <c r="C68" s="69" t="str">
        <f t="shared" si="1"/>
        <v/>
      </c>
      <c r="D68" s="70" t="str">
        <f t="shared" si="24"/>
        <v/>
      </c>
      <c r="E68" s="70" t="str">
        <f t="shared" si="29"/>
        <v/>
      </c>
      <c r="F68" s="70" t="str">
        <f t="shared" si="25"/>
        <v/>
      </c>
      <c r="G68" s="70" t="str">
        <f t="shared" si="30"/>
        <v/>
      </c>
      <c r="H68" s="70" t="str">
        <f t="shared" si="31"/>
        <v/>
      </c>
      <c r="I68" s="102" t="str">
        <f t="shared" si="32"/>
        <v/>
      </c>
      <c r="J68" s="103" t="str">
        <f t="shared" si="33"/>
        <v/>
      </c>
      <c r="K68" s="102" t="str">
        <f t="shared" si="34"/>
        <v/>
      </c>
      <c r="L68" s="103" t="str">
        <f t="shared" si="35"/>
        <v/>
      </c>
      <c r="M68" s="102" t="str">
        <f t="shared" si="36"/>
        <v/>
      </c>
      <c r="N68" s="103" t="str">
        <f t="shared" si="37"/>
        <v/>
      </c>
      <c r="O68" s="130" t="str">
        <f t="shared" si="11"/>
        <v/>
      </c>
      <c r="Q68" s="84">
        <v>64</v>
      </c>
      <c r="R68" s="174" t="str">
        <f t="shared" si="38"/>
        <v/>
      </c>
      <c r="S68" s="176" t="str">
        <f t="shared" si="39"/>
        <v/>
      </c>
      <c r="T68" s="76" t="str">
        <f t="shared" si="26"/>
        <v/>
      </c>
      <c r="U68" s="76" t="str">
        <f t="shared" si="40"/>
        <v/>
      </c>
      <c r="V68" s="76" t="str">
        <f t="shared" si="27"/>
        <v/>
      </c>
      <c r="W68" s="76" t="str">
        <f t="shared" si="41"/>
        <v/>
      </c>
      <c r="X68" s="76" t="str">
        <f t="shared" si="42"/>
        <v/>
      </c>
      <c r="Y68" s="109" t="str">
        <f t="shared" si="43"/>
        <v/>
      </c>
      <c r="Z68" s="110" t="str">
        <f t="shared" si="44"/>
        <v/>
      </c>
      <c r="AA68" s="109" t="str">
        <f t="shared" si="45"/>
        <v/>
      </c>
      <c r="AB68" s="110" t="str">
        <f t="shared" si="46"/>
        <v/>
      </c>
      <c r="AC68" s="109" t="str">
        <f t="shared" si="47"/>
        <v/>
      </c>
      <c r="AD68" s="110" t="str">
        <f t="shared" si="48"/>
        <v/>
      </c>
      <c r="AE68" s="133" t="str">
        <f t="shared" si="23"/>
        <v/>
      </c>
    </row>
    <row r="69" spans="1:31" ht="15.95" customHeight="1">
      <c r="A69" s="67">
        <v>65</v>
      </c>
      <c r="B69" s="179" t="str">
        <f t="shared" ref="B69:B84" si="49">IF(VLOOKUP(A69,記②男,2,FALSE)="","",VLOOKUP(A69,記②男,2,FALSE))</f>
        <v/>
      </c>
      <c r="C69" s="69" t="str">
        <f t="shared" ref="C69:C84" si="50">IF(B69="","",VLOOKUP(B69,名簿,2,FALSE))</f>
        <v/>
      </c>
      <c r="D69" s="70" t="str">
        <f t="shared" si="24"/>
        <v/>
      </c>
      <c r="E69" s="70" t="str">
        <f t="shared" ref="E69:E84" si="51">IF(B69="","",IF(VLOOKUP(B69,名簿,3,FALSE)="","",VLOOKUP(B69,名簿,3,FALSE)))</f>
        <v/>
      </c>
      <c r="F69" s="70" t="str">
        <f t="shared" si="25"/>
        <v/>
      </c>
      <c r="G69" s="70" t="str">
        <f t="shared" ref="G69:G84" si="52">IF(B69="","",IF(VLOOKUP(B69,名簿,4,FALSE)="","",VLOOKUP(B69,名簿,4,FALSE)))</f>
        <v/>
      </c>
      <c r="H69" s="70" t="str">
        <f t="shared" ref="H69:H84" si="53">IF(B69="","",IF(VLOOKUP(B69,名簿,5,FALSE)="","",VLOOKUP(B69,名簿,5,FALSE)))</f>
        <v/>
      </c>
      <c r="I69" s="102" t="str">
        <f t="shared" ref="I69:I84" si="54">IF(B69="","",IF(VLOOKUP(A69,記②男,5,FALSE)="","",VLOOKUP(A69,記②男,5,FALSE)))</f>
        <v/>
      </c>
      <c r="J69" s="103" t="str">
        <f t="shared" ref="J69:J84" si="55">IF(B69="","",IF(VLOOKUP(A69,記②男,6,FALSE)="","",VLOOKUP(A69,記②男,6,FALSE)))</f>
        <v/>
      </c>
      <c r="K69" s="102" t="str">
        <f t="shared" ref="K69:K84" si="56">IF(B69="","",IF(VLOOKUP(A69,記②男,7,FALSE)="","",VLOOKUP(A69,記②男,7,FALSE)))</f>
        <v/>
      </c>
      <c r="L69" s="103" t="str">
        <f t="shared" ref="L69:L84" si="57">IF(B69="","",IF(VLOOKUP(A69,記②男,8,FALSE)="","",VLOOKUP(A69,記②男,8,FALSE)))</f>
        <v/>
      </c>
      <c r="M69" s="102" t="str">
        <f t="shared" ref="M69:M84" si="58">IF(B69="","",IF(VLOOKUP(A69,記②男,9,FALSE)="","",VLOOKUP(A69,記②男,9,FALSE)))</f>
        <v/>
      </c>
      <c r="N69" s="103" t="str">
        <f t="shared" ref="N69:N84" si="59">IF(B69="","",IF(VLOOKUP(A69,記②男,10,FALSE)="","",VLOOKUP(A69,記②男,10,FALSE)))</f>
        <v/>
      </c>
      <c r="O69" s="130" t="str">
        <f t="shared" ref="O69:O84" si="60">IF(B69="","",IF(VLOOKUP(B69,名簿,8,FALSE)="","",VLOOKUP(B69,名簿,8,FALSE)))</f>
        <v/>
      </c>
      <c r="Q69" s="84">
        <v>65</v>
      </c>
      <c r="R69" s="174" t="str">
        <f t="shared" ref="R69:R84" si="61">IF(VLOOKUP(Q69,記②女,2,FALSE)="","",VLOOKUP(Q69,記②女,2,FALSE))</f>
        <v/>
      </c>
      <c r="S69" s="176" t="str">
        <f t="shared" ref="S69:S84" si="62">IF(R69="","",VLOOKUP(R69,名簿,2,FALSE))</f>
        <v/>
      </c>
      <c r="T69" s="76" t="str">
        <f t="shared" si="26"/>
        <v/>
      </c>
      <c r="U69" s="76" t="str">
        <f t="shared" ref="U69:U84" si="63">IF(R69="","",IF(VLOOKUP(R69,名簿,3,FALSE)="","",VLOOKUP(R69,名簿,3,FALSE)))</f>
        <v/>
      </c>
      <c r="V69" s="76" t="str">
        <f t="shared" si="27"/>
        <v/>
      </c>
      <c r="W69" s="76" t="str">
        <f t="shared" ref="W69:W84" si="64">IF(R69="","",IF(VLOOKUP(R69,名簿,4,FALSE)="","",VLOOKUP(R69,名簿,4,FALSE)))</f>
        <v/>
      </c>
      <c r="X69" s="76" t="str">
        <f t="shared" ref="X69:X84" si="65">IF(R69="","",IF(VLOOKUP(R69,名簿,5,FALSE)="","",VLOOKUP(R69,名簿,5,FALSE)))</f>
        <v/>
      </c>
      <c r="Y69" s="109" t="str">
        <f t="shared" ref="Y69:Y84" si="66">IF(R69="","",IF(VLOOKUP(Q69,記②女,5,FALSE)="","",VLOOKUP(Q69,記②女,5,FALSE)))</f>
        <v/>
      </c>
      <c r="Z69" s="110" t="str">
        <f t="shared" ref="Z69:Z84" si="67">IF(R69="","",IF(VLOOKUP(Q69,記②女,6,FALSE)="","",VLOOKUP(Q69,記②女,6,FALSE)))</f>
        <v/>
      </c>
      <c r="AA69" s="109" t="str">
        <f t="shared" ref="AA69:AA84" si="68">IF(R69="","",IF(VLOOKUP(Q69,記②女,7,FALSE)="","",VLOOKUP(Q69,記②女,7,FALSE)))</f>
        <v/>
      </c>
      <c r="AB69" s="110" t="str">
        <f t="shared" ref="AB69:AB84" si="69">IF(R69="","",IF(VLOOKUP(Q69,記②女,8,FALSE)="","",VLOOKUP(Q69,記②女,8,FALSE)))</f>
        <v/>
      </c>
      <c r="AC69" s="109" t="str">
        <f t="shared" ref="AC69:AC84" si="70">IF(R69="","",IF(VLOOKUP(Q69,記②女,9,FALSE)="","",VLOOKUP(Q69,記②女,9,FALSE)))</f>
        <v/>
      </c>
      <c r="AD69" s="110" t="str">
        <f t="shared" ref="AD69:AD84" si="71">IF(R69="","",IF(VLOOKUP(Q69,記②女,10,FALSE)="","",VLOOKUP(Q69,記②女,10,FALSE)))</f>
        <v/>
      </c>
      <c r="AE69" s="133" t="str">
        <f t="shared" ref="AE69:AE84" si="72">IF(R69="","",IF(VLOOKUP(R69,名簿,8,FALSE)="","",VLOOKUP(R69,名簿,8,FALSE)))</f>
        <v/>
      </c>
    </row>
    <row r="70" spans="1:31" ht="15.95" customHeight="1">
      <c r="A70" s="67">
        <v>66</v>
      </c>
      <c r="B70" s="179" t="str">
        <f t="shared" si="49"/>
        <v/>
      </c>
      <c r="C70" s="69" t="str">
        <f t="shared" si="50"/>
        <v/>
      </c>
      <c r="D70" s="70" t="str">
        <f t="shared" ref="D70:D84" si="73">IF(B70="","",$U$1)</f>
        <v/>
      </c>
      <c r="E70" s="70" t="str">
        <f t="shared" si="51"/>
        <v/>
      </c>
      <c r="F70" s="70" t="str">
        <f t="shared" ref="F70:F84" si="74">IF(B70="","",$AB$1)</f>
        <v/>
      </c>
      <c r="G70" s="70" t="str">
        <f t="shared" si="52"/>
        <v/>
      </c>
      <c r="H70" s="70" t="str">
        <f t="shared" si="53"/>
        <v/>
      </c>
      <c r="I70" s="102" t="str">
        <f t="shared" si="54"/>
        <v/>
      </c>
      <c r="J70" s="103" t="str">
        <f t="shared" si="55"/>
        <v/>
      </c>
      <c r="K70" s="102" t="str">
        <f t="shared" si="56"/>
        <v/>
      </c>
      <c r="L70" s="103" t="str">
        <f t="shared" si="57"/>
        <v/>
      </c>
      <c r="M70" s="102" t="str">
        <f t="shared" si="58"/>
        <v/>
      </c>
      <c r="N70" s="103" t="str">
        <f t="shared" si="59"/>
        <v/>
      </c>
      <c r="O70" s="130" t="str">
        <f t="shared" si="60"/>
        <v/>
      </c>
      <c r="Q70" s="84">
        <v>66</v>
      </c>
      <c r="R70" s="174" t="str">
        <f t="shared" si="61"/>
        <v/>
      </c>
      <c r="S70" s="176" t="str">
        <f t="shared" si="62"/>
        <v/>
      </c>
      <c r="T70" s="76" t="str">
        <f t="shared" ref="T70:T84" si="75">IF(R70="","",$U$1)</f>
        <v/>
      </c>
      <c r="U70" s="76" t="str">
        <f t="shared" si="63"/>
        <v/>
      </c>
      <c r="V70" s="76" t="str">
        <f t="shared" ref="V70:V84" si="76">IF(R70="","",$AB$1)</f>
        <v/>
      </c>
      <c r="W70" s="76" t="str">
        <f t="shared" si="64"/>
        <v/>
      </c>
      <c r="X70" s="76" t="str">
        <f t="shared" si="65"/>
        <v/>
      </c>
      <c r="Y70" s="109" t="str">
        <f t="shared" si="66"/>
        <v/>
      </c>
      <c r="Z70" s="110" t="str">
        <f t="shared" si="67"/>
        <v/>
      </c>
      <c r="AA70" s="109" t="str">
        <f t="shared" si="68"/>
        <v/>
      </c>
      <c r="AB70" s="110" t="str">
        <f t="shared" si="69"/>
        <v/>
      </c>
      <c r="AC70" s="109" t="str">
        <f t="shared" si="70"/>
        <v/>
      </c>
      <c r="AD70" s="110" t="str">
        <f t="shared" si="71"/>
        <v/>
      </c>
      <c r="AE70" s="133" t="str">
        <f t="shared" si="72"/>
        <v/>
      </c>
    </row>
    <row r="71" spans="1:31" ht="15.95" customHeight="1">
      <c r="A71" s="67">
        <v>67</v>
      </c>
      <c r="B71" s="179" t="str">
        <f t="shared" si="49"/>
        <v/>
      </c>
      <c r="C71" s="69" t="str">
        <f t="shared" si="50"/>
        <v/>
      </c>
      <c r="D71" s="70" t="str">
        <f t="shared" si="73"/>
        <v/>
      </c>
      <c r="E71" s="70" t="str">
        <f t="shared" si="51"/>
        <v/>
      </c>
      <c r="F71" s="70" t="str">
        <f t="shared" si="74"/>
        <v/>
      </c>
      <c r="G71" s="70" t="str">
        <f t="shared" si="52"/>
        <v/>
      </c>
      <c r="H71" s="70" t="str">
        <f t="shared" si="53"/>
        <v/>
      </c>
      <c r="I71" s="102" t="str">
        <f t="shared" si="54"/>
        <v/>
      </c>
      <c r="J71" s="103" t="str">
        <f t="shared" si="55"/>
        <v/>
      </c>
      <c r="K71" s="102" t="str">
        <f t="shared" si="56"/>
        <v/>
      </c>
      <c r="L71" s="103" t="str">
        <f t="shared" si="57"/>
        <v/>
      </c>
      <c r="M71" s="102" t="str">
        <f t="shared" si="58"/>
        <v/>
      </c>
      <c r="N71" s="103" t="str">
        <f t="shared" si="59"/>
        <v/>
      </c>
      <c r="O71" s="130" t="str">
        <f t="shared" si="60"/>
        <v/>
      </c>
      <c r="Q71" s="84">
        <v>67</v>
      </c>
      <c r="R71" s="174" t="str">
        <f t="shared" si="61"/>
        <v/>
      </c>
      <c r="S71" s="176" t="str">
        <f t="shared" si="62"/>
        <v/>
      </c>
      <c r="T71" s="76" t="str">
        <f t="shared" si="75"/>
        <v/>
      </c>
      <c r="U71" s="76" t="str">
        <f t="shared" si="63"/>
        <v/>
      </c>
      <c r="V71" s="76" t="str">
        <f t="shared" si="76"/>
        <v/>
      </c>
      <c r="W71" s="76" t="str">
        <f t="shared" si="64"/>
        <v/>
      </c>
      <c r="X71" s="76" t="str">
        <f t="shared" si="65"/>
        <v/>
      </c>
      <c r="Y71" s="109" t="str">
        <f t="shared" si="66"/>
        <v/>
      </c>
      <c r="Z71" s="110" t="str">
        <f t="shared" si="67"/>
        <v/>
      </c>
      <c r="AA71" s="109" t="str">
        <f t="shared" si="68"/>
        <v/>
      </c>
      <c r="AB71" s="110" t="str">
        <f t="shared" si="69"/>
        <v/>
      </c>
      <c r="AC71" s="109" t="str">
        <f t="shared" si="70"/>
        <v/>
      </c>
      <c r="AD71" s="110" t="str">
        <f t="shared" si="71"/>
        <v/>
      </c>
      <c r="AE71" s="133" t="str">
        <f t="shared" si="72"/>
        <v/>
      </c>
    </row>
    <row r="72" spans="1:31" ht="15.95" customHeight="1">
      <c r="A72" s="67">
        <v>68</v>
      </c>
      <c r="B72" s="179" t="str">
        <f t="shared" si="49"/>
        <v/>
      </c>
      <c r="C72" s="69" t="str">
        <f t="shared" si="50"/>
        <v/>
      </c>
      <c r="D72" s="70" t="str">
        <f t="shared" si="73"/>
        <v/>
      </c>
      <c r="E72" s="70" t="str">
        <f t="shared" si="51"/>
        <v/>
      </c>
      <c r="F72" s="70" t="str">
        <f t="shared" si="74"/>
        <v/>
      </c>
      <c r="G72" s="70" t="str">
        <f t="shared" si="52"/>
        <v/>
      </c>
      <c r="H72" s="70" t="str">
        <f t="shared" si="53"/>
        <v/>
      </c>
      <c r="I72" s="102" t="str">
        <f t="shared" si="54"/>
        <v/>
      </c>
      <c r="J72" s="103" t="str">
        <f t="shared" si="55"/>
        <v/>
      </c>
      <c r="K72" s="102" t="str">
        <f t="shared" si="56"/>
        <v/>
      </c>
      <c r="L72" s="103" t="str">
        <f t="shared" si="57"/>
        <v/>
      </c>
      <c r="M72" s="102" t="str">
        <f t="shared" si="58"/>
        <v/>
      </c>
      <c r="N72" s="103" t="str">
        <f t="shared" si="59"/>
        <v/>
      </c>
      <c r="O72" s="130" t="str">
        <f t="shared" si="60"/>
        <v/>
      </c>
      <c r="Q72" s="84">
        <v>68</v>
      </c>
      <c r="R72" s="174" t="str">
        <f t="shared" si="61"/>
        <v/>
      </c>
      <c r="S72" s="176" t="str">
        <f t="shared" si="62"/>
        <v/>
      </c>
      <c r="T72" s="76" t="str">
        <f t="shared" si="75"/>
        <v/>
      </c>
      <c r="U72" s="76" t="str">
        <f t="shared" si="63"/>
        <v/>
      </c>
      <c r="V72" s="76" t="str">
        <f t="shared" si="76"/>
        <v/>
      </c>
      <c r="W72" s="76" t="str">
        <f t="shared" si="64"/>
        <v/>
      </c>
      <c r="X72" s="76" t="str">
        <f t="shared" si="65"/>
        <v/>
      </c>
      <c r="Y72" s="109" t="str">
        <f t="shared" si="66"/>
        <v/>
      </c>
      <c r="Z72" s="110" t="str">
        <f t="shared" si="67"/>
        <v/>
      </c>
      <c r="AA72" s="109" t="str">
        <f t="shared" si="68"/>
        <v/>
      </c>
      <c r="AB72" s="110" t="str">
        <f t="shared" si="69"/>
        <v/>
      </c>
      <c r="AC72" s="109" t="str">
        <f t="shared" si="70"/>
        <v/>
      </c>
      <c r="AD72" s="110" t="str">
        <f t="shared" si="71"/>
        <v/>
      </c>
      <c r="AE72" s="133" t="str">
        <f t="shared" si="72"/>
        <v/>
      </c>
    </row>
    <row r="73" spans="1:31" ht="15.95" customHeight="1">
      <c r="A73" s="67">
        <v>69</v>
      </c>
      <c r="B73" s="179" t="str">
        <f t="shared" si="49"/>
        <v/>
      </c>
      <c r="C73" s="69" t="str">
        <f t="shared" si="50"/>
        <v/>
      </c>
      <c r="D73" s="70" t="str">
        <f t="shared" si="73"/>
        <v/>
      </c>
      <c r="E73" s="70" t="str">
        <f t="shared" si="51"/>
        <v/>
      </c>
      <c r="F73" s="70" t="str">
        <f t="shared" si="74"/>
        <v/>
      </c>
      <c r="G73" s="70" t="str">
        <f t="shared" si="52"/>
        <v/>
      </c>
      <c r="H73" s="70" t="str">
        <f t="shared" si="53"/>
        <v/>
      </c>
      <c r="I73" s="102" t="str">
        <f t="shared" si="54"/>
        <v/>
      </c>
      <c r="J73" s="103" t="str">
        <f t="shared" si="55"/>
        <v/>
      </c>
      <c r="K73" s="102" t="str">
        <f t="shared" si="56"/>
        <v/>
      </c>
      <c r="L73" s="103" t="str">
        <f t="shared" si="57"/>
        <v/>
      </c>
      <c r="M73" s="102" t="str">
        <f t="shared" si="58"/>
        <v/>
      </c>
      <c r="N73" s="103" t="str">
        <f t="shared" si="59"/>
        <v/>
      </c>
      <c r="O73" s="130" t="str">
        <f t="shared" si="60"/>
        <v/>
      </c>
      <c r="Q73" s="84">
        <v>69</v>
      </c>
      <c r="R73" s="174" t="str">
        <f t="shared" si="61"/>
        <v/>
      </c>
      <c r="S73" s="176" t="str">
        <f t="shared" si="62"/>
        <v/>
      </c>
      <c r="T73" s="76" t="str">
        <f t="shared" si="75"/>
        <v/>
      </c>
      <c r="U73" s="76" t="str">
        <f t="shared" si="63"/>
        <v/>
      </c>
      <c r="V73" s="76" t="str">
        <f t="shared" si="76"/>
        <v/>
      </c>
      <c r="W73" s="76" t="str">
        <f t="shared" si="64"/>
        <v/>
      </c>
      <c r="X73" s="76" t="str">
        <f t="shared" si="65"/>
        <v/>
      </c>
      <c r="Y73" s="109" t="str">
        <f t="shared" si="66"/>
        <v/>
      </c>
      <c r="Z73" s="110" t="str">
        <f t="shared" si="67"/>
        <v/>
      </c>
      <c r="AA73" s="109" t="str">
        <f t="shared" si="68"/>
        <v/>
      </c>
      <c r="AB73" s="110" t="str">
        <f t="shared" si="69"/>
        <v/>
      </c>
      <c r="AC73" s="109" t="str">
        <f t="shared" si="70"/>
        <v/>
      </c>
      <c r="AD73" s="110" t="str">
        <f t="shared" si="71"/>
        <v/>
      </c>
      <c r="AE73" s="133" t="str">
        <f t="shared" si="72"/>
        <v/>
      </c>
    </row>
    <row r="74" spans="1:31" ht="15.95" customHeight="1">
      <c r="A74" s="67">
        <v>70</v>
      </c>
      <c r="B74" s="179" t="str">
        <f t="shared" si="49"/>
        <v/>
      </c>
      <c r="C74" s="69" t="str">
        <f t="shared" si="50"/>
        <v/>
      </c>
      <c r="D74" s="70" t="str">
        <f t="shared" si="73"/>
        <v/>
      </c>
      <c r="E74" s="70" t="str">
        <f t="shared" si="51"/>
        <v/>
      </c>
      <c r="F74" s="70" t="str">
        <f t="shared" si="74"/>
        <v/>
      </c>
      <c r="G74" s="70" t="str">
        <f t="shared" si="52"/>
        <v/>
      </c>
      <c r="H74" s="70" t="str">
        <f t="shared" si="53"/>
        <v/>
      </c>
      <c r="I74" s="102" t="str">
        <f t="shared" si="54"/>
        <v/>
      </c>
      <c r="J74" s="103" t="str">
        <f t="shared" si="55"/>
        <v/>
      </c>
      <c r="K74" s="102" t="str">
        <f t="shared" si="56"/>
        <v/>
      </c>
      <c r="L74" s="103" t="str">
        <f t="shared" si="57"/>
        <v/>
      </c>
      <c r="M74" s="102" t="str">
        <f t="shared" si="58"/>
        <v/>
      </c>
      <c r="N74" s="103" t="str">
        <f t="shared" si="59"/>
        <v/>
      </c>
      <c r="O74" s="130" t="str">
        <f t="shared" si="60"/>
        <v/>
      </c>
      <c r="Q74" s="84">
        <v>70</v>
      </c>
      <c r="R74" s="174" t="str">
        <f t="shared" si="61"/>
        <v/>
      </c>
      <c r="S74" s="176" t="str">
        <f t="shared" si="62"/>
        <v/>
      </c>
      <c r="T74" s="76" t="str">
        <f t="shared" si="75"/>
        <v/>
      </c>
      <c r="U74" s="76" t="str">
        <f t="shared" si="63"/>
        <v/>
      </c>
      <c r="V74" s="76" t="str">
        <f t="shared" si="76"/>
        <v/>
      </c>
      <c r="W74" s="76" t="str">
        <f t="shared" si="64"/>
        <v/>
      </c>
      <c r="X74" s="76" t="str">
        <f t="shared" si="65"/>
        <v/>
      </c>
      <c r="Y74" s="109" t="str">
        <f t="shared" si="66"/>
        <v/>
      </c>
      <c r="Z74" s="110" t="str">
        <f t="shared" si="67"/>
        <v/>
      </c>
      <c r="AA74" s="109" t="str">
        <f t="shared" si="68"/>
        <v/>
      </c>
      <c r="AB74" s="110" t="str">
        <f t="shared" si="69"/>
        <v/>
      </c>
      <c r="AC74" s="109" t="str">
        <f t="shared" si="70"/>
        <v/>
      </c>
      <c r="AD74" s="110" t="str">
        <f t="shared" si="71"/>
        <v/>
      </c>
      <c r="AE74" s="133" t="str">
        <f t="shared" si="72"/>
        <v/>
      </c>
    </row>
    <row r="75" spans="1:31" ht="15.95" customHeight="1">
      <c r="A75" s="67">
        <v>71</v>
      </c>
      <c r="B75" s="179" t="str">
        <f t="shared" si="49"/>
        <v/>
      </c>
      <c r="C75" s="69" t="str">
        <f t="shared" si="50"/>
        <v/>
      </c>
      <c r="D75" s="70" t="str">
        <f t="shared" si="73"/>
        <v/>
      </c>
      <c r="E75" s="70" t="str">
        <f t="shared" si="51"/>
        <v/>
      </c>
      <c r="F75" s="70" t="str">
        <f t="shared" si="74"/>
        <v/>
      </c>
      <c r="G75" s="70" t="str">
        <f t="shared" si="52"/>
        <v/>
      </c>
      <c r="H75" s="70" t="str">
        <f t="shared" si="53"/>
        <v/>
      </c>
      <c r="I75" s="102" t="str">
        <f t="shared" si="54"/>
        <v/>
      </c>
      <c r="J75" s="103" t="str">
        <f t="shared" si="55"/>
        <v/>
      </c>
      <c r="K75" s="102" t="str">
        <f t="shared" si="56"/>
        <v/>
      </c>
      <c r="L75" s="103" t="str">
        <f t="shared" si="57"/>
        <v/>
      </c>
      <c r="M75" s="102" t="str">
        <f t="shared" si="58"/>
        <v/>
      </c>
      <c r="N75" s="103" t="str">
        <f t="shared" si="59"/>
        <v/>
      </c>
      <c r="O75" s="130" t="str">
        <f t="shared" si="60"/>
        <v/>
      </c>
      <c r="Q75" s="84">
        <v>71</v>
      </c>
      <c r="R75" s="174" t="str">
        <f t="shared" si="61"/>
        <v/>
      </c>
      <c r="S75" s="176" t="str">
        <f t="shared" si="62"/>
        <v/>
      </c>
      <c r="T75" s="76" t="str">
        <f t="shared" si="75"/>
        <v/>
      </c>
      <c r="U75" s="76" t="str">
        <f t="shared" si="63"/>
        <v/>
      </c>
      <c r="V75" s="76" t="str">
        <f t="shared" si="76"/>
        <v/>
      </c>
      <c r="W75" s="76" t="str">
        <f t="shared" si="64"/>
        <v/>
      </c>
      <c r="X75" s="76" t="str">
        <f t="shared" si="65"/>
        <v/>
      </c>
      <c r="Y75" s="109" t="str">
        <f t="shared" si="66"/>
        <v/>
      </c>
      <c r="Z75" s="110" t="str">
        <f t="shared" si="67"/>
        <v/>
      </c>
      <c r="AA75" s="109" t="str">
        <f t="shared" si="68"/>
        <v/>
      </c>
      <c r="AB75" s="110" t="str">
        <f t="shared" si="69"/>
        <v/>
      </c>
      <c r="AC75" s="109" t="str">
        <f t="shared" si="70"/>
        <v/>
      </c>
      <c r="AD75" s="110" t="str">
        <f t="shared" si="71"/>
        <v/>
      </c>
      <c r="AE75" s="133" t="str">
        <f t="shared" si="72"/>
        <v/>
      </c>
    </row>
    <row r="76" spans="1:31" ht="15.95" customHeight="1">
      <c r="A76" s="67">
        <v>72</v>
      </c>
      <c r="B76" s="179" t="str">
        <f t="shared" si="49"/>
        <v/>
      </c>
      <c r="C76" s="69" t="str">
        <f t="shared" si="50"/>
        <v/>
      </c>
      <c r="D76" s="70" t="str">
        <f t="shared" si="73"/>
        <v/>
      </c>
      <c r="E76" s="70" t="str">
        <f t="shared" si="51"/>
        <v/>
      </c>
      <c r="F76" s="70" t="str">
        <f t="shared" si="74"/>
        <v/>
      </c>
      <c r="G76" s="70" t="str">
        <f t="shared" si="52"/>
        <v/>
      </c>
      <c r="H76" s="70" t="str">
        <f t="shared" si="53"/>
        <v/>
      </c>
      <c r="I76" s="102" t="str">
        <f t="shared" si="54"/>
        <v/>
      </c>
      <c r="J76" s="103" t="str">
        <f t="shared" si="55"/>
        <v/>
      </c>
      <c r="K76" s="102" t="str">
        <f t="shared" si="56"/>
        <v/>
      </c>
      <c r="L76" s="103" t="str">
        <f t="shared" si="57"/>
        <v/>
      </c>
      <c r="M76" s="102" t="str">
        <f t="shared" si="58"/>
        <v/>
      </c>
      <c r="N76" s="103" t="str">
        <f t="shared" si="59"/>
        <v/>
      </c>
      <c r="O76" s="130" t="str">
        <f t="shared" si="60"/>
        <v/>
      </c>
      <c r="Q76" s="84">
        <v>72</v>
      </c>
      <c r="R76" s="174" t="str">
        <f t="shared" si="61"/>
        <v/>
      </c>
      <c r="S76" s="176" t="str">
        <f t="shared" si="62"/>
        <v/>
      </c>
      <c r="T76" s="76" t="str">
        <f t="shared" si="75"/>
        <v/>
      </c>
      <c r="U76" s="76" t="str">
        <f t="shared" si="63"/>
        <v/>
      </c>
      <c r="V76" s="76" t="str">
        <f t="shared" si="76"/>
        <v/>
      </c>
      <c r="W76" s="76" t="str">
        <f t="shared" si="64"/>
        <v/>
      </c>
      <c r="X76" s="76" t="str">
        <f t="shared" si="65"/>
        <v/>
      </c>
      <c r="Y76" s="109" t="str">
        <f t="shared" si="66"/>
        <v/>
      </c>
      <c r="Z76" s="110" t="str">
        <f t="shared" si="67"/>
        <v/>
      </c>
      <c r="AA76" s="109" t="str">
        <f t="shared" si="68"/>
        <v/>
      </c>
      <c r="AB76" s="110" t="str">
        <f t="shared" si="69"/>
        <v/>
      </c>
      <c r="AC76" s="109" t="str">
        <f t="shared" si="70"/>
        <v/>
      </c>
      <c r="AD76" s="110" t="str">
        <f t="shared" si="71"/>
        <v/>
      </c>
      <c r="AE76" s="133" t="str">
        <f t="shared" si="72"/>
        <v/>
      </c>
    </row>
    <row r="77" spans="1:31" ht="15.95" customHeight="1">
      <c r="A77" s="67">
        <v>73</v>
      </c>
      <c r="B77" s="179" t="str">
        <f t="shared" si="49"/>
        <v/>
      </c>
      <c r="C77" s="69" t="str">
        <f t="shared" si="50"/>
        <v/>
      </c>
      <c r="D77" s="70" t="str">
        <f t="shared" si="73"/>
        <v/>
      </c>
      <c r="E77" s="70" t="str">
        <f t="shared" si="51"/>
        <v/>
      </c>
      <c r="F77" s="70" t="str">
        <f t="shared" si="74"/>
        <v/>
      </c>
      <c r="G77" s="70" t="str">
        <f t="shared" si="52"/>
        <v/>
      </c>
      <c r="H77" s="70" t="str">
        <f t="shared" si="53"/>
        <v/>
      </c>
      <c r="I77" s="102" t="str">
        <f t="shared" si="54"/>
        <v/>
      </c>
      <c r="J77" s="103" t="str">
        <f t="shared" si="55"/>
        <v/>
      </c>
      <c r="K77" s="102" t="str">
        <f t="shared" si="56"/>
        <v/>
      </c>
      <c r="L77" s="103" t="str">
        <f t="shared" si="57"/>
        <v/>
      </c>
      <c r="M77" s="102" t="str">
        <f t="shared" si="58"/>
        <v/>
      </c>
      <c r="N77" s="103" t="str">
        <f t="shared" si="59"/>
        <v/>
      </c>
      <c r="O77" s="130" t="str">
        <f t="shared" si="60"/>
        <v/>
      </c>
      <c r="Q77" s="84">
        <v>73</v>
      </c>
      <c r="R77" s="174" t="str">
        <f t="shared" si="61"/>
        <v/>
      </c>
      <c r="S77" s="176" t="str">
        <f t="shared" si="62"/>
        <v/>
      </c>
      <c r="T77" s="76" t="str">
        <f t="shared" si="75"/>
        <v/>
      </c>
      <c r="U77" s="76" t="str">
        <f t="shared" si="63"/>
        <v/>
      </c>
      <c r="V77" s="76" t="str">
        <f t="shared" si="76"/>
        <v/>
      </c>
      <c r="W77" s="76" t="str">
        <f t="shared" si="64"/>
        <v/>
      </c>
      <c r="X77" s="76" t="str">
        <f t="shared" si="65"/>
        <v/>
      </c>
      <c r="Y77" s="109" t="str">
        <f t="shared" si="66"/>
        <v/>
      </c>
      <c r="Z77" s="110" t="str">
        <f t="shared" si="67"/>
        <v/>
      </c>
      <c r="AA77" s="109" t="str">
        <f t="shared" si="68"/>
        <v/>
      </c>
      <c r="AB77" s="110" t="str">
        <f t="shared" si="69"/>
        <v/>
      </c>
      <c r="AC77" s="109" t="str">
        <f t="shared" si="70"/>
        <v/>
      </c>
      <c r="AD77" s="110" t="str">
        <f t="shared" si="71"/>
        <v/>
      </c>
      <c r="AE77" s="133" t="str">
        <f t="shared" si="72"/>
        <v/>
      </c>
    </row>
    <row r="78" spans="1:31" ht="15.95" customHeight="1">
      <c r="A78" s="67">
        <v>74</v>
      </c>
      <c r="B78" s="179" t="str">
        <f t="shared" si="49"/>
        <v/>
      </c>
      <c r="C78" s="69" t="str">
        <f t="shared" si="50"/>
        <v/>
      </c>
      <c r="D78" s="70" t="str">
        <f t="shared" si="73"/>
        <v/>
      </c>
      <c r="E78" s="70" t="str">
        <f t="shared" si="51"/>
        <v/>
      </c>
      <c r="F78" s="70" t="str">
        <f t="shared" si="74"/>
        <v/>
      </c>
      <c r="G78" s="70" t="str">
        <f t="shared" si="52"/>
        <v/>
      </c>
      <c r="H78" s="70" t="str">
        <f t="shared" si="53"/>
        <v/>
      </c>
      <c r="I78" s="102" t="str">
        <f t="shared" si="54"/>
        <v/>
      </c>
      <c r="J78" s="103" t="str">
        <f t="shared" si="55"/>
        <v/>
      </c>
      <c r="K78" s="102" t="str">
        <f t="shared" si="56"/>
        <v/>
      </c>
      <c r="L78" s="103" t="str">
        <f t="shared" si="57"/>
        <v/>
      </c>
      <c r="M78" s="102" t="str">
        <f t="shared" si="58"/>
        <v/>
      </c>
      <c r="N78" s="103" t="str">
        <f t="shared" si="59"/>
        <v/>
      </c>
      <c r="O78" s="130" t="str">
        <f t="shared" si="60"/>
        <v/>
      </c>
      <c r="Q78" s="84">
        <v>74</v>
      </c>
      <c r="R78" s="174" t="str">
        <f t="shared" si="61"/>
        <v/>
      </c>
      <c r="S78" s="176" t="str">
        <f t="shared" si="62"/>
        <v/>
      </c>
      <c r="T78" s="76" t="str">
        <f t="shared" si="75"/>
        <v/>
      </c>
      <c r="U78" s="76" t="str">
        <f t="shared" si="63"/>
        <v/>
      </c>
      <c r="V78" s="76" t="str">
        <f t="shared" si="76"/>
        <v/>
      </c>
      <c r="W78" s="76" t="str">
        <f t="shared" si="64"/>
        <v/>
      </c>
      <c r="X78" s="76" t="str">
        <f t="shared" si="65"/>
        <v/>
      </c>
      <c r="Y78" s="109" t="str">
        <f t="shared" si="66"/>
        <v/>
      </c>
      <c r="Z78" s="110" t="str">
        <f t="shared" si="67"/>
        <v/>
      </c>
      <c r="AA78" s="109" t="str">
        <f t="shared" si="68"/>
        <v/>
      </c>
      <c r="AB78" s="110" t="str">
        <f t="shared" si="69"/>
        <v/>
      </c>
      <c r="AC78" s="109" t="str">
        <f t="shared" si="70"/>
        <v/>
      </c>
      <c r="AD78" s="110" t="str">
        <f t="shared" si="71"/>
        <v/>
      </c>
      <c r="AE78" s="133" t="str">
        <f t="shared" si="72"/>
        <v/>
      </c>
    </row>
    <row r="79" spans="1:31" ht="15.95" customHeight="1">
      <c r="A79" s="67">
        <v>75</v>
      </c>
      <c r="B79" s="179" t="str">
        <f t="shared" si="49"/>
        <v/>
      </c>
      <c r="C79" s="69" t="str">
        <f t="shared" si="50"/>
        <v/>
      </c>
      <c r="D79" s="70" t="str">
        <f t="shared" si="73"/>
        <v/>
      </c>
      <c r="E79" s="70" t="str">
        <f t="shared" si="51"/>
        <v/>
      </c>
      <c r="F79" s="70" t="str">
        <f t="shared" si="74"/>
        <v/>
      </c>
      <c r="G79" s="70" t="str">
        <f t="shared" si="52"/>
        <v/>
      </c>
      <c r="H79" s="70" t="str">
        <f t="shared" si="53"/>
        <v/>
      </c>
      <c r="I79" s="102" t="str">
        <f t="shared" si="54"/>
        <v/>
      </c>
      <c r="J79" s="103" t="str">
        <f t="shared" si="55"/>
        <v/>
      </c>
      <c r="K79" s="102" t="str">
        <f t="shared" si="56"/>
        <v/>
      </c>
      <c r="L79" s="103" t="str">
        <f t="shared" si="57"/>
        <v/>
      </c>
      <c r="M79" s="102" t="str">
        <f t="shared" si="58"/>
        <v/>
      </c>
      <c r="N79" s="103" t="str">
        <f t="shared" si="59"/>
        <v/>
      </c>
      <c r="O79" s="130" t="str">
        <f t="shared" si="60"/>
        <v/>
      </c>
      <c r="Q79" s="84">
        <v>75</v>
      </c>
      <c r="R79" s="174" t="str">
        <f t="shared" si="61"/>
        <v/>
      </c>
      <c r="S79" s="176" t="str">
        <f t="shared" si="62"/>
        <v/>
      </c>
      <c r="T79" s="76" t="str">
        <f t="shared" si="75"/>
        <v/>
      </c>
      <c r="U79" s="76" t="str">
        <f t="shared" si="63"/>
        <v/>
      </c>
      <c r="V79" s="76" t="str">
        <f t="shared" si="76"/>
        <v/>
      </c>
      <c r="W79" s="76" t="str">
        <f t="shared" si="64"/>
        <v/>
      </c>
      <c r="X79" s="76" t="str">
        <f t="shared" si="65"/>
        <v/>
      </c>
      <c r="Y79" s="109" t="str">
        <f t="shared" si="66"/>
        <v/>
      </c>
      <c r="Z79" s="110" t="str">
        <f t="shared" si="67"/>
        <v/>
      </c>
      <c r="AA79" s="109" t="str">
        <f t="shared" si="68"/>
        <v/>
      </c>
      <c r="AB79" s="110" t="str">
        <f t="shared" si="69"/>
        <v/>
      </c>
      <c r="AC79" s="109" t="str">
        <f t="shared" si="70"/>
        <v/>
      </c>
      <c r="AD79" s="110" t="str">
        <f t="shared" si="71"/>
        <v/>
      </c>
      <c r="AE79" s="133" t="str">
        <f t="shared" si="72"/>
        <v/>
      </c>
    </row>
    <row r="80" spans="1:31" ht="15.95" customHeight="1">
      <c r="A80" s="67">
        <v>76</v>
      </c>
      <c r="B80" s="179" t="str">
        <f t="shared" si="49"/>
        <v/>
      </c>
      <c r="C80" s="69" t="str">
        <f t="shared" si="50"/>
        <v/>
      </c>
      <c r="D80" s="70" t="str">
        <f t="shared" si="73"/>
        <v/>
      </c>
      <c r="E80" s="70" t="str">
        <f t="shared" si="51"/>
        <v/>
      </c>
      <c r="F80" s="70" t="str">
        <f t="shared" si="74"/>
        <v/>
      </c>
      <c r="G80" s="70" t="str">
        <f t="shared" si="52"/>
        <v/>
      </c>
      <c r="H80" s="70" t="str">
        <f t="shared" si="53"/>
        <v/>
      </c>
      <c r="I80" s="102" t="str">
        <f t="shared" si="54"/>
        <v/>
      </c>
      <c r="J80" s="103" t="str">
        <f t="shared" si="55"/>
        <v/>
      </c>
      <c r="K80" s="102" t="str">
        <f t="shared" si="56"/>
        <v/>
      </c>
      <c r="L80" s="103" t="str">
        <f t="shared" si="57"/>
        <v/>
      </c>
      <c r="M80" s="102" t="str">
        <f t="shared" si="58"/>
        <v/>
      </c>
      <c r="N80" s="103" t="str">
        <f t="shared" si="59"/>
        <v/>
      </c>
      <c r="O80" s="130" t="str">
        <f t="shared" si="60"/>
        <v/>
      </c>
      <c r="Q80" s="84">
        <v>76</v>
      </c>
      <c r="R80" s="174" t="str">
        <f t="shared" si="61"/>
        <v/>
      </c>
      <c r="S80" s="176" t="str">
        <f t="shared" si="62"/>
        <v/>
      </c>
      <c r="T80" s="76" t="str">
        <f t="shared" si="75"/>
        <v/>
      </c>
      <c r="U80" s="76" t="str">
        <f t="shared" si="63"/>
        <v/>
      </c>
      <c r="V80" s="76" t="str">
        <f t="shared" si="76"/>
        <v/>
      </c>
      <c r="W80" s="76" t="str">
        <f t="shared" si="64"/>
        <v/>
      </c>
      <c r="X80" s="76" t="str">
        <f t="shared" si="65"/>
        <v/>
      </c>
      <c r="Y80" s="109" t="str">
        <f t="shared" si="66"/>
        <v/>
      </c>
      <c r="Z80" s="110" t="str">
        <f t="shared" si="67"/>
        <v/>
      </c>
      <c r="AA80" s="109" t="str">
        <f t="shared" si="68"/>
        <v/>
      </c>
      <c r="AB80" s="110" t="str">
        <f t="shared" si="69"/>
        <v/>
      </c>
      <c r="AC80" s="109" t="str">
        <f t="shared" si="70"/>
        <v/>
      </c>
      <c r="AD80" s="110" t="str">
        <f t="shared" si="71"/>
        <v/>
      </c>
      <c r="AE80" s="133" t="str">
        <f t="shared" si="72"/>
        <v/>
      </c>
    </row>
    <row r="81" spans="1:31" ht="15.95" customHeight="1">
      <c r="A81" s="67">
        <v>77</v>
      </c>
      <c r="B81" s="179" t="str">
        <f t="shared" si="49"/>
        <v/>
      </c>
      <c r="C81" s="69" t="str">
        <f t="shared" si="50"/>
        <v/>
      </c>
      <c r="D81" s="70" t="str">
        <f t="shared" si="73"/>
        <v/>
      </c>
      <c r="E81" s="70" t="str">
        <f t="shared" si="51"/>
        <v/>
      </c>
      <c r="F81" s="70" t="str">
        <f t="shared" si="74"/>
        <v/>
      </c>
      <c r="G81" s="70" t="str">
        <f t="shared" si="52"/>
        <v/>
      </c>
      <c r="H81" s="70" t="str">
        <f t="shared" si="53"/>
        <v/>
      </c>
      <c r="I81" s="102" t="str">
        <f t="shared" si="54"/>
        <v/>
      </c>
      <c r="J81" s="103" t="str">
        <f t="shared" si="55"/>
        <v/>
      </c>
      <c r="K81" s="102" t="str">
        <f t="shared" si="56"/>
        <v/>
      </c>
      <c r="L81" s="103" t="str">
        <f t="shared" si="57"/>
        <v/>
      </c>
      <c r="M81" s="102" t="str">
        <f t="shared" si="58"/>
        <v/>
      </c>
      <c r="N81" s="103" t="str">
        <f t="shared" si="59"/>
        <v/>
      </c>
      <c r="O81" s="130" t="str">
        <f t="shared" si="60"/>
        <v/>
      </c>
      <c r="Q81" s="84">
        <v>77</v>
      </c>
      <c r="R81" s="174" t="str">
        <f t="shared" si="61"/>
        <v/>
      </c>
      <c r="S81" s="176" t="str">
        <f t="shared" si="62"/>
        <v/>
      </c>
      <c r="T81" s="76" t="str">
        <f t="shared" si="75"/>
        <v/>
      </c>
      <c r="U81" s="76" t="str">
        <f t="shared" si="63"/>
        <v/>
      </c>
      <c r="V81" s="76" t="str">
        <f t="shared" si="76"/>
        <v/>
      </c>
      <c r="W81" s="76" t="str">
        <f t="shared" si="64"/>
        <v/>
      </c>
      <c r="X81" s="76" t="str">
        <f t="shared" si="65"/>
        <v/>
      </c>
      <c r="Y81" s="109" t="str">
        <f t="shared" si="66"/>
        <v/>
      </c>
      <c r="Z81" s="110" t="str">
        <f t="shared" si="67"/>
        <v/>
      </c>
      <c r="AA81" s="109" t="str">
        <f t="shared" si="68"/>
        <v/>
      </c>
      <c r="AB81" s="110" t="str">
        <f t="shared" si="69"/>
        <v/>
      </c>
      <c r="AC81" s="109" t="str">
        <f t="shared" si="70"/>
        <v/>
      </c>
      <c r="AD81" s="110" t="str">
        <f t="shared" si="71"/>
        <v/>
      </c>
      <c r="AE81" s="133" t="str">
        <f t="shared" si="72"/>
        <v/>
      </c>
    </row>
    <row r="82" spans="1:31" ht="15.95" customHeight="1">
      <c r="A82" s="67">
        <v>78</v>
      </c>
      <c r="B82" s="179" t="str">
        <f t="shared" si="49"/>
        <v/>
      </c>
      <c r="C82" s="69" t="str">
        <f t="shared" si="50"/>
        <v/>
      </c>
      <c r="D82" s="70" t="str">
        <f t="shared" si="73"/>
        <v/>
      </c>
      <c r="E82" s="70" t="str">
        <f t="shared" si="51"/>
        <v/>
      </c>
      <c r="F82" s="70" t="str">
        <f t="shared" si="74"/>
        <v/>
      </c>
      <c r="G82" s="70" t="str">
        <f t="shared" si="52"/>
        <v/>
      </c>
      <c r="H82" s="70" t="str">
        <f t="shared" si="53"/>
        <v/>
      </c>
      <c r="I82" s="102" t="str">
        <f t="shared" si="54"/>
        <v/>
      </c>
      <c r="J82" s="103" t="str">
        <f t="shared" si="55"/>
        <v/>
      </c>
      <c r="K82" s="102" t="str">
        <f t="shared" si="56"/>
        <v/>
      </c>
      <c r="L82" s="103" t="str">
        <f t="shared" si="57"/>
        <v/>
      </c>
      <c r="M82" s="102" t="str">
        <f t="shared" si="58"/>
        <v/>
      </c>
      <c r="N82" s="103" t="str">
        <f t="shared" si="59"/>
        <v/>
      </c>
      <c r="O82" s="130" t="str">
        <f t="shared" si="60"/>
        <v/>
      </c>
      <c r="Q82" s="84">
        <v>78</v>
      </c>
      <c r="R82" s="174" t="str">
        <f t="shared" si="61"/>
        <v/>
      </c>
      <c r="S82" s="176" t="str">
        <f t="shared" si="62"/>
        <v/>
      </c>
      <c r="T82" s="76" t="str">
        <f t="shared" si="75"/>
        <v/>
      </c>
      <c r="U82" s="76" t="str">
        <f t="shared" si="63"/>
        <v/>
      </c>
      <c r="V82" s="76" t="str">
        <f t="shared" si="76"/>
        <v/>
      </c>
      <c r="W82" s="76" t="str">
        <f t="shared" si="64"/>
        <v/>
      </c>
      <c r="X82" s="76" t="str">
        <f t="shared" si="65"/>
        <v/>
      </c>
      <c r="Y82" s="109" t="str">
        <f t="shared" si="66"/>
        <v/>
      </c>
      <c r="Z82" s="110" t="str">
        <f t="shared" si="67"/>
        <v/>
      </c>
      <c r="AA82" s="109" t="str">
        <f t="shared" si="68"/>
        <v/>
      </c>
      <c r="AB82" s="110" t="str">
        <f t="shared" si="69"/>
        <v/>
      </c>
      <c r="AC82" s="109" t="str">
        <f t="shared" si="70"/>
        <v/>
      </c>
      <c r="AD82" s="110" t="str">
        <f t="shared" si="71"/>
        <v/>
      </c>
      <c r="AE82" s="133" t="str">
        <f t="shared" si="72"/>
        <v/>
      </c>
    </row>
    <row r="83" spans="1:31" ht="15.95" customHeight="1">
      <c r="A83" s="67">
        <v>79</v>
      </c>
      <c r="B83" s="179" t="str">
        <f t="shared" si="49"/>
        <v/>
      </c>
      <c r="C83" s="69" t="str">
        <f t="shared" si="50"/>
        <v/>
      </c>
      <c r="D83" s="70" t="str">
        <f t="shared" si="73"/>
        <v/>
      </c>
      <c r="E83" s="70" t="str">
        <f t="shared" si="51"/>
        <v/>
      </c>
      <c r="F83" s="70" t="str">
        <f t="shared" si="74"/>
        <v/>
      </c>
      <c r="G83" s="70" t="str">
        <f t="shared" si="52"/>
        <v/>
      </c>
      <c r="H83" s="70" t="str">
        <f t="shared" si="53"/>
        <v/>
      </c>
      <c r="I83" s="102" t="str">
        <f t="shared" si="54"/>
        <v/>
      </c>
      <c r="J83" s="103" t="str">
        <f t="shared" si="55"/>
        <v/>
      </c>
      <c r="K83" s="102" t="str">
        <f t="shared" si="56"/>
        <v/>
      </c>
      <c r="L83" s="103" t="str">
        <f t="shared" si="57"/>
        <v/>
      </c>
      <c r="M83" s="102" t="str">
        <f t="shared" si="58"/>
        <v/>
      </c>
      <c r="N83" s="103" t="str">
        <f t="shared" si="59"/>
        <v/>
      </c>
      <c r="O83" s="130" t="str">
        <f t="shared" si="60"/>
        <v/>
      </c>
      <c r="Q83" s="84">
        <v>79</v>
      </c>
      <c r="R83" s="174" t="str">
        <f t="shared" si="61"/>
        <v/>
      </c>
      <c r="S83" s="176" t="str">
        <f t="shared" si="62"/>
        <v/>
      </c>
      <c r="T83" s="76" t="str">
        <f t="shared" si="75"/>
        <v/>
      </c>
      <c r="U83" s="76" t="str">
        <f t="shared" si="63"/>
        <v/>
      </c>
      <c r="V83" s="76" t="str">
        <f t="shared" si="76"/>
        <v/>
      </c>
      <c r="W83" s="76" t="str">
        <f t="shared" si="64"/>
        <v/>
      </c>
      <c r="X83" s="76" t="str">
        <f t="shared" si="65"/>
        <v/>
      </c>
      <c r="Y83" s="109" t="str">
        <f t="shared" si="66"/>
        <v/>
      </c>
      <c r="Z83" s="110" t="str">
        <f t="shared" si="67"/>
        <v/>
      </c>
      <c r="AA83" s="109" t="str">
        <f t="shared" si="68"/>
        <v/>
      </c>
      <c r="AB83" s="110" t="str">
        <f t="shared" si="69"/>
        <v/>
      </c>
      <c r="AC83" s="109" t="str">
        <f t="shared" si="70"/>
        <v/>
      </c>
      <c r="AD83" s="110" t="str">
        <f t="shared" si="71"/>
        <v/>
      </c>
      <c r="AE83" s="133" t="str">
        <f t="shared" si="72"/>
        <v/>
      </c>
    </row>
    <row r="84" spans="1:31" ht="15.95" customHeight="1" thickBot="1">
      <c r="A84" s="68">
        <v>80</v>
      </c>
      <c r="B84" s="180" t="str">
        <f t="shared" si="49"/>
        <v/>
      </c>
      <c r="C84" s="71" t="str">
        <f t="shared" si="50"/>
        <v/>
      </c>
      <c r="D84" s="72" t="str">
        <f t="shared" si="73"/>
        <v/>
      </c>
      <c r="E84" s="72" t="str">
        <f t="shared" si="51"/>
        <v/>
      </c>
      <c r="F84" s="72" t="str">
        <f t="shared" si="74"/>
        <v/>
      </c>
      <c r="G84" s="72" t="str">
        <f t="shared" si="52"/>
        <v/>
      </c>
      <c r="H84" s="72" t="str">
        <f t="shared" si="53"/>
        <v/>
      </c>
      <c r="I84" s="104" t="str">
        <f t="shared" si="54"/>
        <v/>
      </c>
      <c r="J84" s="105" t="str">
        <f t="shared" si="55"/>
        <v/>
      </c>
      <c r="K84" s="104" t="str">
        <f t="shared" si="56"/>
        <v/>
      </c>
      <c r="L84" s="105" t="str">
        <f t="shared" si="57"/>
        <v/>
      </c>
      <c r="M84" s="104" t="str">
        <f t="shared" si="58"/>
        <v/>
      </c>
      <c r="N84" s="105" t="str">
        <f t="shared" si="59"/>
        <v/>
      </c>
      <c r="O84" s="131" t="str">
        <f t="shared" si="60"/>
        <v/>
      </c>
      <c r="Q84" s="86">
        <v>80</v>
      </c>
      <c r="R84" s="175" t="str">
        <f t="shared" si="61"/>
        <v/>
      </c>
      <c r="S84" s="177" t="str">
        <f t="shared" si="62"/>
        <v/>
      </c>
      <c r="T84" s="77" t="str">
        <f t="shared" si="75"/>
        <v/>
      </c>
      <c r="U84" s="77" t="str">
        <f t="shared" si="63"/>
        <v/>
      </c>
      <c r="V84" s="77" t="str">
        <f t="shared" si="76"/>
        <v/>
      </c>
      <c r="W84" s="77" t="str">
        <f t="shared" si="64"/>
        <v/>
      </c>
      <c r="X84" s="77" t="str">
        <f t="shared" si="65"/>
        <v/>
      </c>
      <c r="Y84" s="111" t="str">
        <f t="shared" si="66"/>
        <v/>
      </c>
      <c r="Z84" s="112" t="str">
        <f t="shared" si="67"/>
        <v/>
      </c>
      <c r="AA84" s="111" t="str">
        <f t="shared" si="68"/>
        <v/>
      </c>
      <c r="AB84" s="112" t="str">
        <f t="shared" si="69"/>
        <v/>
      </c>
      <c r="AC84" s="111" t="str">
        <f t="shared" si="70"/>
        <v/>
      </c>
      <c r="AD84" s="112" t="str">
        <f t="shared" si="71"/>
        <v/>
      </c>
      <c r="AE84" s="134" t="str">
        <f t="shared" si="72"/>
        <v/>
      </c>
    </row>
    <row r="85" spans="1:31" ht="15.95" customHeight="1"/>
    <row r="86" spans="1:31" ht="15.95" customHeight="1"/>
    <row r="87" spans="1:31" ht="15.95" customHeight="1"/>
    <row r="88" spans="1:31" ht="15.95" customHeight="1"/>
    <row r="89" spans="1:31" ht="15.95" customHeight="1"/>
    <row r="90" spans="1:31" ht="15.95" customHeight="1"/>
    <row r="91" spans="1:31" ht="15.95" customHeight="1"/>
    <row r="92" spans="1:31" ht="15.95" customHeight="1"/>
    <row r="93" spans="1:31" ht="15.95" customHeight="1"/>
    <row r="94" spans="1:31" ht="15.95" customHeight="1"/>
  </sheetData>
  <mergeCells count="25"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honeticPr fontId="5"/>
  <conditionalFormatting sqref="J5:J84 L5:L84 N5:N84">
    <cfRule type="expression" dxfId="9971" priority="19">
      <formula>I5=#REF!</formula>
    </cfRule>
    <cfRule type="expression" dxfId="9970" priority="20">
      <formula>I5=#REF!</formula>
    </cfRule>
    <cfRule type="expression" dxfId="9969" priority="21">
      <formula>I5=#REF!</formula>
    </cfRule>
    <cfRule type="expression" dxfId="9968" priority="22">
      <formula>I5=#REF!</formula>
    </cfRule>
    <cfRule type="expression" dxfId="9967" priority="23">
      <formula>I5=#REF!</formula>
    </cfRule>
    <cfRule type="expression" dxfId="9966" priority="24">
      <formula>I5=#REF!</formula>
    </cfRule>
  </conditionalFormatting>
  <conditionalFormatting sqref="O5:O84">
    <cfRule type="expression" dxfId="9965" priority="13">
      <formula>N5=#REF!</formula>
    </cfRule>
    <cfRule type="expression" dxfId="9964" priority="14">
      <formula>N5=#REF!</formula>
    </cfRule>
    <cfRule type="expression" dxfId="9963" priority="15">
      <formula>N5=#REF!</formula>
    </cfRule>
    <cfRule type="expression" dxfId="9962" priority="16">
      <formula>N5=#REF!</formula>
    </cfRule>
    <cfRule type="expression" dxfId="9961" priority="17">
      <formula>N5=#REF!</formula>
    </cfRule>
    <cfRule type="expression" dxfId="9960" priority="18">
      <formula>N5=#REF!</formula>
    </cfRule>
  </conditionalFormatting>
  <conditionalFormatting sqref="Z5:Z84 AB5:AB84 AD5:AD84">
    <cfRule type="expression" dxfId="9959" priority="7">
      <formula>Y5=#REF!</formula>
    </cfRule>
    <cfRule type="expression" dxfId="9958" priority="8">
      <formula>Y5=#REF!</formula>
    </cfRule>
    <cfRule type="expression" dxfId="9957" priority="9">
      <formula>Y5=#REF!</formula>
    </cfRule>
    <cfRule type="expression" dxfId="9956" priority="10">
      <formula>Y5=#REF!</formula>
    </cfRule>
    <cfRule type="expression" dxfId="9955" priority="11">
      <formula>Y5=#REF!</formula>
    </cfRule>
    <cfRule type="expression" dxfId="9954" priority="12">
      <formula>Y5=#REF!</formula>
    </cfRule>
  </conditionalFormatting>
  <conditionalFormatting sqref="AE5:AE84">
    <cfRule type="expression" dxfId="9953" priority="1">
      <formula>AD5=#REF!</formula>
    </cfRule>
    <cfRule type="expression" dxfId="9952" priority="2">
      <formula>AD5=#REF!</formula>
    </cfRule>
    <cfRule type="expression" dxfId="9951" priority="3">
      <formula>AD5=#REF!</formula>
    </cfRule>
    <cfRule type="expression" dxfId="9950" priority="4">
      <formula>AD5=#REF!</formula>
    </cfRule>
    <cfRule type="expression" dxfId="9949" priority="5">
      <formula>AD5=#REF!</formula>
    </cfRule>
    <cfRule type="expression" dxfId="9948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7C8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sqref="A1:O1"/>
    </sheetView>
  </sheetViews>
  <sheetFormatPr defaultColWidth="8.75" defaultRowHeight="14.2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>
      <c r="A1" s="288" t="s">
        <v>101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Q1" s="292" t="s">
        <v>184</v>
      </c>
      <c r="R1" s="293"/>
      <c r="S1" s="293"/>
      <c r="T1" s="293"/>
      <c r="U1" s="294">
        <f>名簿!$D$3</f>
        <v>0</v>
      </c>
      <c r="V1" s="294"/>
      <c r="W1" s="294"/>
      <c r="X1" s="294"/>
      <c r="Y1" s="295"/>
      <c r="Z1" s="292" t="s">
        <v>185</v>
      </c>
      <c r="AA1" s="293"/>
      <c r="AB1" s="168">
        <f>名簿!$D$8</f>
        <v>0</v>
      </c>
      <c r="AC1" s="166"/>
      <c r="AD1" s="166"/>
      <c r="AE1" s="280">
        <f>名簿!$D$3</f>
        <v>0</v>
      </c>
      <c r="AF1" s="281"/>
      <c r="AG1" s="282"/>
    </row>
    <row r="2" spans="1:33" ht="15.95" customHeight="1" thickBot="1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Q2" s="75" t="s">
        <v>74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3" ht="15.95" customHeight="1" thickBot="1">
      <c r="A3" s="284" t="s">
        <v>91</v>
      </c>
      <c r="B3" s="286" t="s">
        <v>86</v>
      </c>
      <c r="C3" s="276" t="s">
        <v>75</v>
      </c>
      <c r="D3" s="276" t="s">
        <v>72</v>
      </c>
      <c r="E3" s="276" t="s">
        <v>100</v>
      </c>
      <c r="F3" s="276" t="s">
        <v>71</v>
      </c>
      <c r="G3" s="276" t="s">
        <v>77</v>
      </c>
      <c r="H3" s="276" t="s">
        <v>78</v>
      </c>
      <c r="I3" s="283" t="s">
        <v>85</v>
      </c>
      <c r="J3" s="283"/>
      <c r="K3" s="283"/>
      <c r="L3" s="283"/>
      <c r="M3" s="283"/>
      <c r="N3" s="283"/>
      <c r="O3" s="278" t="s">
        <v>80</v>
      </c>
      <c r="Q3" s="284" t="s">
        <v>91</v>
      </c>
      <c r="R3" s="286" t="s">
        <v>86</v>
      </c>
      <c r="S3" s="276" t="s">
        <v>75</v>
      </c>
      <c r="T3" s="276" t="s">
        <v>72</v>
      </c>
      <c r="U3" s="276" t="s">
        <v>100</v>
      </c>
      <c r="V3" s="276" t="s">
        <v>71</v>
      </c>
      <c r="W3" s="276" t="s">
        <v>77</v>
      </c>
      <c r="X3" s="276" t="s">
        <v>78</v>
      </c>
      <c r="Y3" s="283" t="s">
        <v>85</v>
      </c>
      <c r="Z3" s="283"/>
      <c r="AA3" s="283"/>
      <c r="AB3" s="283"/>
      <c r="AC3" s="283"/>
      <c r="AD3" s="283"/>
      <c r="AE3" s="278" t="s">
        <v>80</v>
      </c>
    </row>
    <row r="4" spans="1:33" ht="15.95" customHeight="1" thickTop="1" thickBot="1">
      <c r="A4" s="285"/>
      <c r="B4" s="287"/>
      <c r="C4" s="277"/>
      <c r="D4" s="277"/>
      <c r="E4" s="277"/>
      <c r="F4" s="277"/>
      <c r="G4" s="277"/>
      <c r="H4" s="277"/>
      <c r="I4" s="183" t="s">
        <v>87</v>
      </c>
      <c r="J4" s="184" t="s">
        <v>88</v>
      </c>
      <c r="K4" s="183" t="s">
        <v>89</v>
      </c>
      <c r="L4" s="184" t="s">
        <v>88</v>
      </c>
      <c r="M4" s="183" t="s">
        <v>90</v>
      </c>
      <c r="N4" s="184" t="s">
        <v>88</v>
      </c>
      <c r="O4" s="279"/>
      <c r="Q4" s="285"/>
      <c r="R4" s="287"/>
      <c r="S4" s="277"/>
      <c r="T4" s="277"/>
      <c r="U4" s="277"/>
      <c r="V4" s="277"/>
      <c r="W4" s="277"/>
      <c r="X4" s="277"/>
      <c r="Y4" s="183" t="s">
        <v>87</v>
      </c>
      <c r="Z4" s="184" t="s">
        <v>88</v>
      </c>
      <c r="AA4" s="183" t="s">
        <v>89</v>
      </c>
      <c r="AB4" s="184" t="s">
        <v>88</v>
      </c>
      <c r="AC4" s="183" t="s">
        <v>90</v>
      </c>
      <c r="AD4" s="184" t="s">
        <v>88</v>
      </c>
      <c r="AE4" s="279"/>
    </row>
    <row r="5" spans="1:33" ht="15.95" customHeight="1" thickTop="1">
      <c r="A5" s="164">
        <v>1</v>
      </c>
      <c r="B5" s="178" t="str">
        <f t="shared" ref="B5:B36" si="0">IF(VLOOKUP(A5,記③男,2,FALSE)="","",VLOOKUP(A5,記③男,2,FALSE))</f>
        <v/>
      </c>
      <c r="C5" s="181" t="str">
        <f t="shared" ref="C5:C68" si="1">IF(B5="","",VLOOKUP(B5,名簿,2,FALSE))</f>
        <v/>
      </c>
      <c r="D5" s="99" t="str">
        <f>IF(B5="","",$U$1)</f>
        <v/>
      </c>
      <c r="E5" s="99" t="str">
        <f t="shared" ref="E5:E36" si="2">IF(B5="","",IF(VLOOKUP(B5,名簿,3,FALSE)="","",VLOOKUP(B5,名簿,3,FALSE)))</f>
        <v/>
      </c>
      <c r="F5" s="99" t="str">
        <f>IF(B5="","",$AB$1)</f>
        <v/>
      </c>
      <c r="G5" s="99" t="str">
        <f t="shared" ref="G5:G36" si="3">IF(B5="","",IF(VLOOKUP(B5,名簿,4,FALSE)="","",VLOOKUP(B5,名簿,4,FALSE)))</f>
        <v/>
      </c>
      <c r="H5" s="99" t="str">
        <f t="shared" ref="H5:H36" si="4">IF(B5="","",IF(VLOOKUP(B5,名簿,5,FALSE)="","",VLOOKUP(B5,名簿,5,FALSE)))</f>
        <v/>
      </c>
      <c r="I5" s="100" t="str">
        <f t="shared" ref="I5:I36" si="5">IF(B5="","",IF(VLOOKUP(A5,記③男,5,FALSE)="","",VLOOKUP(A5,記③男,5,FALSE)))</f>
        <v/>
      </c>
      <c r="J5" s="101" t="str">
        <f t="shared" ref="J5:J36" si="6">IF(B5="","",IF(VLOOKUP(A5,記③男,6,FALSE)="","",VLOOKUP(A5,記③男,6,FALSE)))</f>
        <v/>
      </c>
      <c r="K5" s="100" t="str">
        <f t="shared" ref="K5:K36" si="7">IF(B5="","",IF(VLOOKUP(A5,記③男,7,FALSE)="","",VLOOKUP(A5,記③男,7,FALSE)))</f>
        <v/>
      </c>
      <c r="L5" s="101" t="str">
        <f t="shared" ref="L5:L36" si="8">IF(B5="","",IF(VLOOKUP(A5,記③男,8,FALSE)="","",VLOOKUP(A5,記③男,8,FALSE)))</f>
        <v/>
      </c>
      <c r="M5" s="100" t="str">
        <f t="shared" ref="M5:M36" si="9">IF(B5="","",IF(VLOOKUP(A5,記③男,9,FALSE)="","",VLOOKUP(A5,記③男,9,FALSE)))</f>
        <v/>
      </c>
      <c r="N5" s="101" t="str">
        <f t="shared" ref="N5:N36" si="10">IF(B5="","",IF(VLOOKUP(A5,記③男,10,FALSE)="","",VLOOKUP(A5,記③男,10,FALSE)))</f>
        <v/>
      </c>
      <c r="O5" s="129" t="str">
        <f t="shared" ref="O5:O68" si="11">IF(B5="","",IF(VLOOKUP(B5,名簿,8,FALSE)="","",VLOOKUP(B5,名簿,8,FALSE)))</f>
        <v/>
      </c>
      <c r="Q5" s="163">
        <v>1</v>
      </c>
      <c r="R5" s="173" t="str">
        <f t="shared" ref="R5:R36" si="12">IF(VLOOKUP(Q5,記③女,2,FALSE)="","",VLOOKUP(Q5,記③女,2,FALSE))</f>
        <v/>
      </c>
      <c r="S5" s="182" t="str">
        <f t="shared" ref="S5:S36" si="13">IF(R5="","",VLOOKUP(R5,名簿,2,FALSE))</f>
        <v/>
      </c>
      <c r="T5" s="106" t="str">
        <f>IF(R5="","",$U$1)</f>
        <v/>
      </c>
      <c r="U5" s="106" t="str">
        <f t="shared" ref="U5:U36" si="14">IF(R5="","",IF(VLOOKUP(R5,名簿,3,FALSE)="","",VLOOKUP(R5,名簿,3,FALSE)))</f>
        <v/>
      </c>
      <c r="V5" s="106" t="str">
        <f>IF(R5="","",$AB$1)</f>
        <v/>
      </c>
      <c r="W5" s="106" t="str">
        <f t="shared" ref="W5:W36" si="15">IF(R5="","",IF(VLOOKUP(R5,名簿,4,FALSE)="","",VLOOKUP(R5,名簿,4,FALSE)))</f>
        <v/>
      </c>
      <c r="X5" s="106" t="str">
        <f t="shared" ref="X5:X36" si="16">IF(R5="","",IF(VLOOKUP(R5,名簿,5,FALSE)="","",VLOOKUP(R5,名簿,5,FALSE)))</f>
        <v/>
      </c>
      <c r="Y5" s="107" t="str">
        <f t="shared" ref="Y5:Y36" si="17">IF(R5="","",IF(VLOOKUP(Q5,記③女,5,FALSE)="","",VLOOKUP(Q5,記③女,5,FALSE)))</f>
        <v/>
      </c>
      <c r="Z5" s="108" t="str">
        <f t="shared" ref="Z5:Z36" si="18">IF(R5="","",IF(VLOOKUP(Q5,記③女,6,FALSE)="","",VLOOKUP(Q5,記③女,6,FALSE)))</f>
        <v/>
      </c>
      <c r="AA5" s="107" t="str">
        <f t="shared" ref="AA5:AA36" si="19">IF(R5="","",IF(VLOOKUP(Q5,記③女,7,FALSE)="","",VLOOKUP(Q5,記③女,7,FALSE)))</f>
        <v/>
      </c>
      <c r="AB5" s="108" t="str">
        <f t="shared" ref="AB5:AB36" si="20">IF(R5="","",IF(VLOOKUP(Q5,記③女,8,FALSE)="","",VLOOKUP(Q5,記③女,8,FALSE)))</f>
        <v/>
      </c>
      <c r="AC5" s="107" t="str">
        <f t="shared" ref="AC5:AC36" si="21">IF(R5="","",IF(VLOOKUP(Q5,記③女,9,FALSE)="","",VLOOKUP(Q5,記③女,9,FALSE)))</f>
        <v/>
      </c>
      <c r="AD5" s="108" t="str">
        <f t="shared" ref="AD5:AD36" si="22">IF(R5="","",IF(VLOOKUP(Q5,記③女,10,FALSE)="","",VLOOKUP(Q5,記③女,10,FALSE)))</f>
        <v/>
      </c>
      <c r="AE5" s="132" t="str">
        <f t="shared" ref="AE5:AE68" si="23">IF(R5="","",IF(VLOOKUP(R5,名簿,8,FALSE)="","",VLOOKUP(R5,名簿,8,FALSE)))</f>
        <v/>
      </c>
    </row>
    <row r="6" spans="1:33" ht="15.95" customHeight="1">
      <c r="A6" s="67">
        <v>2</v>
      </c>
      <c r="B6" s="179" t="str">
        <f t="shared" si="0"/>
        <v/>
      </c>
      <c r="C6" s="69" t="str">
        <f t="shared" si="1"/>
        <v/>
      </c>
      <c r="D6" s="70" t="str">
        <f t="shared" ref="D6:D69" si="24">IF(B6="","",$U$1)</f>
        <v/>
      </c>
      <c r="E6" s="70" t="str">
        <f t="shared" si="2"/>
        <v/>
      </c>
      <c r="F6" s="70" t="str">
        <f t="shared" ref="F6:F69" si="25">IF(B6="","",$AB$1)</f>
        <v/>
      </c>
      <c r="G6" s="70" t="str">
        <f t="shared" si="3"/>
        <v/>
      </c>
      <c r="H6" s="70" t="str">
        <f t="shared" si="4"/>
        <v/>
      </c>
      <c r="I6" s="102" t="str">
        <f t="shared" si="5"/>
        <v/>
      </c>
      <c r="J6" s="103" t="str">
        <f t="shared" si="6"/>
        <v/>
      </c>
      <c r="K6" s="102" t="str">
        <f t="shared" si="7"/>
        <v/>
      </c>
      <c r="L6" s="103" t="str">
        <f t="shared" si="8"/>
        <v/>
      </c>
      <c r="M6" s="102" t="str">
        <f t="shared" si="9"/>
        <v/>
      </c>
      <c r="N6" s="103" t="str">
        <f t="shared" si="10"/>
        <v/>
      </c>
      <c r="O6" s="130" t="str">
        <f t="shared" si="11"/>
        <v/>
      </c>
      <c r="Q6" s="84">
        <v>2</v>
      </c>
      <c r="R6" s="174" t="str">
        <f t="shared" si="12"/>
        <v/>
      </c>
      <c r="S6" s="176" t="str">
        <f t="shared" si="13"/>
        <v/>
      </c>
      <c r="T6" s="76" t="str">
        <f t="shared" ref="T6:T69" si="26">IF(R6="","",$U$1)</f>
        <v/>
      </c>
      <c r="U6" s="76" t="str">
        <f t="shared" si="14"/>
        <v/>
      </c>
      <c r="V6" s="76" t="str">
        <f t="shared" ref="V6:V69" si="27">IF(R6="","",$AB$1)</f>
        <v/>
      </c>
      <c r="W6" s="76" t="str">
        <f t="shared" si="15"/>
        <v/>
      </c>
      <c r="X6" s="76" t="str">
        <f t="shared" si="16"/>
        <v/>
      </c>
      <c r="Y6" s="109" t="str">
        <f t="shared" si="17"/>
        <v/>
      </c>
      <c r="Z6" s="110" t="str">
        <f t="shared" si="18"/>
        <v/>
      </c>
      <c r="AA6" s="109" t="str">
        <f t="shared" si="19"/>
        <v/>
      </c>
      <c r="AB6" s="110" t="str">
        <f t="shared" si="20"/>
        <v/>
      </c>
      <c r="AC6" s="109" t="str">
        <f t="shared" si="21"/>
        <v/>
      </c>
      <c r="AD6" s="110" t="str">
        <f t="shared" si="22"/>
        <v/>
      </c>
      <c r="AE6" s="133" t="str">
        <f t="shared" si="23"/>
        <v/>
      </c>
    </row>
    <row r="7" spans="1:33" ht="15.95" customHeight="1">
      <c r="A7" s="67">
        <v>3</v>
      </c>
      <c r="B7" s="179" t="str">
        <f t="shared" si="0"/>
        <v/>
      </c>
      <c r="C7" s="69" t="str">
        <f t="shared" si="1"/>
        <v/>
      </c>
      <c r="D7" s="70" t="str">
        <f t="shared" si="24"/>
        <v/>
      </c>
      <c r="E7" s="70" t="str">
        <f t="shared" si="2"/>
        <v/>
      </c>
      <c r="F7" s="70" t="str">
        <f t="shared" si="25"/>
        <v/>
      </c>
      <c r="G7" s="70" t="str">
        <f t="shared" si="3"/>
        <v/>
      </c>
      <c r="H7" s="70" t="str">
        <f t="shared" si="4"/>
        <v/>
      </c>
      <c r="I7" s="102" t="str">
        <f t="shared" si="5"/>
        <v/>
      </c>
      <c r="J7" s="103" t="str">
        <f t="shared" si="6"/>
        <v/>
      </c>
      <c r="K7" s="102" t="str">
        <f t="shared" si="7"/>
        <v/>
      </c>
      <c r="L7" s="103" t="str">
        <f t="shared" si="8"/>
        <v/>
      </c>
      <c r="M7" s="102" t="str">
        <f t="shared" si="9"/>
        <v/>
      </c>
      <c r="N7" s="103" t="str">
        <f t="shared" si="10"/>
        <v/>
      </c>
      <c r="O7" s="130" t="str">
        <f t="shared" si="11"/>
        <v/>
      </c>
      <c r="Q7" s="84">
        <v>3</v>
      </c>
      <c r="R7" s="174" t="str">
        <f t="shared" si="12"/>
        <v/>
      </c>
      <c r="S7" s="176" t="str">
        <f t="shared" si="13"/>
        <v/>
      </c>
      <c r="T7" s="76" t="str">
        <f t="shared" si="26"/>
        <v/>
      </c>
      <c r="U7" s="76" t="str">
        <f t="shared" si="14"/>
        <v/>
      </c>
      <c r="V7" s="76" t="str">
        <f t="shared" si="27"/>
        <v/>
      </c>
      <c r="W7" s="76" t="str">
        <f t="shared" si="15"/>
        <v/>
      </c>
      <c r="X7" s="76" t="str">
        <f t="shared" si="16"/>
        <v/>
      </c>
      <c r="Y7" s="109" t="str">
        <f t="shared" si="17"/>
        <v/>
      </c>
      <c r="Z7" s="110" t="str">
        <f t="shared" si="18"/>
        <v/>
      </c>
      <c r="AA7" s="109" t="str">
        <f t="shared" si="19"/>
        <v/>
      </c>
      <c r="AB7" s="110" t="str">
        <f t="shared" si="20"/>
        <v/>
      </c>
      <c r="AC7" s="109" t="str">
        <f t="shared" si="21"/>
        <v/>
      </c>
      <c r="AD7" s="110" t="str">
        <f t="shared" si="22"/>
        <v/>
      </c>
      <c r="AE7" s="133" t="str">
        <f t="shared" si="23"/>
        <v/>
      </c>
    </row>
    <row r="8" spans="1:33" ht="15.95" customHeight="1">
      <c r="A8" s="67">
        <v>4</v>
      </c>
      <c r="B8" s="179" t="str">
        <f t="shared" si="0"/>
        <v/>
      </c>
      <c r="C8" s="69" t="str">
        <f t="shared" si="1"/>
        <v/>
      </c>
      <c r="D8" s="70" t="str">
        <f t="shared" si="24"/>
        <v/>
      </c>
      <c r="E8" s="70" t="str">
        <f t="shared" si="2"/>
        <v/>
      </c>
      <c r="F8" s="70" t="str">
        <f t="shared" si="25"/>
        <v/>
      </c>
      <c r="G8" s="70" t="str">
        <f t="shared" si="3"/>
        <v/>
      </c>
      <c r="H8" s="70" t="str">
        <f t="shared" si="4"/>
        <v/>
      </c>
      <c r="I8" s="102" t="str">
        <f t="shared" si="5"/>
        <v/>
      </c>
      <c r="J8" s="103" t="str">
        <f t="shared" si="6"/>
        <v/>
      </c>
      <c r="K8" s="102" t="str">
        <f t="shared" si="7"/>
        <v/>
      </c>
      <c r="L8" s="103" t="str">
        <f t="shared" si="8"/>
        <v/>
      </c>
      <c r="M8" s="102" t="str">
        <f t="shared" si="9"/>
        <v/>
      </c>
      <c r="N8" s="103" t="str">
        <f t="shared" si="10"/>
        <v/>
      </c>
      <c r="O8" s="130" t="str">
        <f t="shared" si="11"/>
        <v/>
      </c>
      <c r="Q8" s="84">
        <v>4</v>
      </c>
      <c r="R8" s="174" t="str">
        <f t="shared" si="12"/>
        <v/>
      </c>
      <c r="S8" s="176" t="str">
        <f t="shared" si="13"/>
        <v/>
      </c>
      <c r="T8" s="76" t="str">
        <f t="shared" si="26"/>
        <v/>
      </c>
      <c r="U8" s="76" t="str">
        <f t="shared" si="14"/>
        <v/>
      </c>
      <c r="V8" s="76" t="str">
        <f t="shared" si="27"/>
        <v/>
      </c>
      <c r="W8" s="76" t="str">
        <f t="shared" si="15"/>
        <v/>
      </c>
      <c r="X8" s="76" t="str">
        <f t="shared" si="16"/>
        <v/>
      </c>
      <c r="Y8" s="109" t="str">
        <f t="shared" si="17"/>
        <v/>
      </c>
      <c r="Z8" s="110" t="str">
        <f t="shared" si="18"/>
        <v/>
      </c>
      <c r="AA8" s="109" t="str">
        <f t="shared" si="19"/>
        <v/>
      </c>
      <c r="AB8" s="110" t="str">
        <f t="shared" si="20"/>
        <v/>
      </c>
      <c r="AC8" s="109" t="str">
        <f t="shared" si="21"/>
        <v/>
      </c>
      <c r="AD8" s="110" t="str">
        <f t="shared" si="22"/>
        <v/>
      </c>
      <c r="AE8" s="133" t="str">
        <f t="shared" si="23"/>
        <v/>
      </c>
    </row>
    <row r="9" spans="1:33" ht="15.95" customHeight="1">
      <c r="A9" s="67">
        <v>5</v>
      </c>
      <c r="B9" s="179" t="str">
        <f t="shared" si="0"/>
        <v/>
      </c>
      <c r="C9" s="69" t="str">
        <f t="shared" si="1"/>
        <v/>
      </c>
      <c r="D9" s="70" t="str">
        <f t="shared" si="24"/>
        <v/>
      </c>
      <c r="E9" s="70" t="str">
        <f t="shared" si="2"/>
        <v/>
      </c>
      <c r="F9" s="70" t="str">
        <f t="shared" si="25"/>
        <v/>
      </c>
      <c r="G9" s="70" t="str">
        <f t="shared" si="3"/>
        <v/>
      </c>
      <c r="H9" s="70" t="str">
        <f t="shared" si="4"/>
        <v/>
      </c>
      <c r="I9" s="102" t="str">
        <f t="shared" si="5"/>
        <v/>
      </c>
      <c r="J9" s="103" t="str">
        <f t="shared" si="6"/>
        <v/>
      </c>
      <c r="K9" s="102" t="str">
        <f t="shared" si="7"/>
        <v/>
      </c>
      <c r="L9" s="103" t="str">
        <f t="shared" si="8"/>
        <v/>
      </c>
      <c r="M9" s="102" t="str">
        <f t="shared" si="9"/>
        <v/>
      </c>
      <c r="N9" s="103" t="str">
        <f t="shared" si="10"/>
        <v/>
      </c>
      <c r="O9" s="130" t="str">
        <f t="shared" si="11"/>
        <v/>
      </c>
      <c r="Q9" s="84">
        <v>5</v>
      </c>
      <c r="R9" s="174" t="str">
        <f t="shared" si="12"/>
        <v/>
      </c>
      <c r="S9" s="176" t="str">
        <f t="shared" si="13"/>
        <v/>
      </c>
      <c r="T9" s="76" t="str">
        <f t="shared" si="26"/>
        <v/>
      </c>
      <c r="U9" s="76" t="str">
        <f t="shared" si="14"/>
        <v/>
      </c>
      <c r="V9" s="76" t="str">
        <f t="shared" si="27"/>
        <v/>
      </c>
      <c r="W9" s="76" t="str">
        <f t="shared" si="15"/>
        <v/>
      </c>
      <c r="X9" s="76" t="str">
        <f t="shared" si="16"/>
        <v/>
      </c>
      <c r="Y9" s="109" t="str">
        <f t="shared" si="17"/>
        <v/>
      </c>
      <c r="Z9" s="110" t="str">
        <f t="shared" si="18"/>
        <v/>
      </c>
      <c r="AA9" s="109" t="str">
        <f t="shared" si="19"/>
        <v/>
      </c>
      <c r="AB9" s="110" t="str">
        <f t="shared" si="20"/>
        <v/>
      </c>
      <c r="AC9" s="109" t="str">
        <f t="shared" si="21"/>
        <v/>
      </c>
      <c r="AD9" s="110" t="str">
        <f t="shared" si="22"/>
        <v/>
      </c>
      <c r="AE9" s="133" t="str">
        <f t="shared" si="23"/>
        <v/>
      </c>
    </row>
    <row r="10" spans="1:33" ht="15.95" customHeight="1">
      <c r="A10" s="67">
        <v>6</v>
      </c>
      <c r="B10" s="179" t="str">
        <f t="shared" si="0"/>
        <v/>
      </c>
      <c r="C10" s="69" t="str">
        <f t="shared" si="1"/>
        <v/>
      </c>
      <c r="D10" s="70" t="str">
        <f t="shared" si="24"/>
        <v/>
      </c>
      <c r="E10" s="70" t="str">
        <f t="shared" si="2"/>
        <v/>
      </c>
      <c r="F10" s="70" t="str">
        <f t="shared" si="25"/>
        <v/>
      </c>
      <c r="G10" s="70" t="str">
        <f t="shared" si="3"/>
        <v/>
      </c>
      <c r="H10" s="70" t="str">
        <f t="shared" si="4"/>
        <v/>
      </c>
      <c r="I10" s="102" t="str">
        <f t="shared" si="5"/>
        <v/>
      </c>
      <c r="J10" s="103" t="str">
        <f t="shared" si="6"/>
        <v/>
      </c>
      <c r="K10" s="102" t="str">
        <f t="shared" si="7"/>
        <v/>
      </c>
      <c r="L10" s="103" t="str">
        <f t="shared" si="8"/>
        <v/>
      </c>
      <c r="M10" s="102" t="str">
        <f t="shared" si="9"/>
        <v/>
      </c>
      <c r="N10" s="103" t="str">
        <f t="shared" si="10"/>
        <v/>
      </c>
      <c r="O10" s="130" t="str">
        <f t="shared" si="11"/>
        <v/>
      </c>
      <c r="Q10" s="84">
        <v>6</v>
      </c>
      <c r="R10" s="174" t="str">
        <f t="shared" si="12"/>
        <v/>
      </c>
      <c r="S10" s="176" t="str">
        <f t="shared" si="13"/>
        <v/>
      </c>
      <c r="T10" s="76" t="str">
        <f t="shared" si="26"/>
        <v/>
      </c>
      <c r="U10" s="76" t="str">
        <f t="shared" si="14"/>
        <v/>
      </c>
      <c r="V10" s="76" t="str">
        <f t="shared" si="27"/>
        <v/>
      </c>
      <c r="W10" s="76" t="str">
        <f t="shared" si="15"/>
        <v/>
      </c>
      <c r="X10" s="76" t="str">
        <f t="shared" si="16"/>
        <v/>
      </c>
      <c r="Y10" s="109" t="str">
        <f t="shared" si="17"/>
        <v/>
      </c>
      <c r="Z10" s="110" t="str">
        <f t="shared" si="18"/>
        <v/>
      </c>
      <c r="AA10" s="109" t="str">
        <f t="shared" si="19"/>
        <v/>
      </c>
      <c r="AB10" s="110" t="str">
        <f t="shared" si="20"/>
        <v/>
      </c>
      <c r="AC10" s="109" t="str">
        <f t="shared" si="21"/>
        <v/>
      </c>
      <c r="AD10" s="110" t="str">
        <f t="shared" si="22"/>
        <v/>
      </c>
      <c r="AE10" s="133" t="str">
        <f t="shared" si="23"/>
        <v/>
      </c>
    </row>
    <row r="11" spans="1:33" ht="15.95" customHeight="1">
      <c r="A11" s="67">
        <v>7</v>
      </c>
      <c r="B11" s="179" t="str">
        <f t="shared" si="0"/>
        <v/>
      </c>
      <c r="C11" s="69" t="str">
        <f t="shared" si="1"/>
        <v/>
      </c>
      <c r="D11" s="70" t="str">
        <f t="shared" si="24"/>
        <v/>
      </c>
      <c r="E11" s="70" t="str">
        <f t="shared" si="2"/>
        <v/>
      </c>
      <c r="F11" s="70" t="str">
        <f t="shared" si="25"/>
        <v/>
      </c>
      <c r="G11" s="70" t="str">
        <f t="shared" si="3"/>
        <v/>
      </c>
      <c r="H11" s="70" t="str">
        <f t="shared" si="4"/>
        <v/>
      </c>
      <c r="I11" s="102" t="str">
        <f t="shared" si="5"/>
        <v/>
      </c>
      <c r="J11" s="103" t="str">
        <f t="shared" si="6"/>
        <v/>
      </c>
      <c r="K11" s="102" t="str">
        <f t="shared" si="7"/>
        <v/>
      </c>
      <c r="L11" s="103" t="str">
        <f t="shared" si="8"/>
        <v/>
      </c>
      <c r="M11" s="102" t="str">
        <f t="shared" si="9"/>
        <v/>
      </c>
      <c r="N11" s="103" t="str">
        <f t="shared" si="10"/>
        <v/>
      </c>
      <c r="O11" s="130" t="str">
        <f t="shared" si="11"/>
        <v/>
      </c>
      <c r="Q11" s="84">
        <v>7</v>
      </c>
      <c r="R11" s="174" t="str">
        <f t="shared" si="12"/>
        <v/>
      </c>
      <c r="S11" s="176" t="str">
        <f t="shared" si="13"/>
        <v/>
      </c>
      <c r="T11" s="76" t="str">
        <f t="shared" si="26"/>
        <v/>
      </c>
      <c r="U11" s="76" t="str">
        <f t="shared" si="14"/>
        <v/>
      </c>
      <c r="V11" s="76" t="str">
        <f t="shared" si="27"/>
        <v/>
      </c>
      <c r="W11" s="76" t="str">
        <f t="shared" si="15"/>
        <v/>
      </c>
      <c r="X11" s="76" t="str">
        <f t="shared" si="16"/>
        <v/>
      </c>
      <c r="Y11" s="109" t="str">
        <f t="shared" si="17"/>
        <v/>
      </c>
      <c r="Z11" s="110" t="str">
        <f t="shared" si="18"/>
        <v/>
      </c>
      <c r="AA11" s="109" t="str">
        <f t="shared" si="19"/>
        <v/>
      </c>
      <c r="AB11" s="110" t="str">
        <f t="shared" si="20"/>
        <v/>
      </c>
      <c r="AC11" s="109" t="str">
        <f t="shared" si="21"/>
        <v/>
      </c>
      <c r="AD11" s="110" t="str">
        <f t="shared" si="22"/>
        <v/>
      </c>
      <c r="AE11" s="133" t="str">
        <f t="shared" si="23"/>
        <v/>
      </c>
    </row>
    <row r="12" spans="1:33" ht="15.95" customHeight="1">
      <c r="A12" s="67">
        <v>8</v>
      </c>
      <c r="B12" s="179" t="str">
        <f t="shared" si="0"/>
        <v/>
      </c>
      <c r="C12" s="69" t="str">
        <f t="shared" si="1"/>
        <v/>
      </c>
      <c r="D12" s="70" t="str">
        <f t="shared" si="24"/>
        <v/>
      </c>
      <c r="E12" s="70" t="str">
        <f t="shared" si="2"/>
        <v/>
      </c>
      <c r="F12" s="70" t="str">
        <f t="shared" si="25"/>
        <v/>
      </c>
      <c r="G12" s="70" t="str">
        <f t="shared" si="3"/>
        <v/>
      </c>
      <c r="H12" s="70" t="str">
        <f t="shared" si="4"/>
        <v/>
      </c>
      <c r="I12" s="102" t="str">
        <f t="shared" si="5"/>
        <v/>
      </c>
      <c r="J12" s="103" t="str">
        <f t="shared" si="6"/>
        <v/>
      </c>
      <c r="K12" s="102" t="str">
        <f t="shared" si="7"/>
        <v/>
      </c>
      <c r="L12" s="103" t="str">
        <f t="shared" si="8"/>
        <v/>
      </c>
      <c r="M12" s="102" t="str">
        <f t="shared" si="9"/>
        <v/>
      </c>
      <c r="N12" s="103" t="str">
        <f t="shared" si="10"/>
        <v/>
      </c>
      <c r="O12" s="130" t="str">
        <f t="shared" si="11"/>
        <v/>
      </c>
      <c r="Q12" s="84">
        <v>8</v>
      </c>
      <c r="R12" s="174" t="str">
        <f t="shared" si="12"/>
        <v/>
      </c>
      <c r="S12" s="176" t="str">
        <f t="shared" si="13"/>
        <v/>
      </c>
      <c r="T12" s="76" t="str">
        <f t="shared" si="26"/>
        <v/>
      </c>
      <c r="U12" s="76" t="str">
        <f t="shared" si="14"/>
        <v/>
      </c>
      <c r="V12" s="76" t="str">
        <f t="shared" si="27"/>
        <v/>
      </c>
      <c r="W12" s="76" t="str">
        <f t="shared" si="15"/>
        <v/>
      </c>
      <c r="X12" s="76" t="str">
        <f t="shared" si="16"/>
        <v/>
      </c>
      <c r="Y12" s="109" t="str">
        <f t="shared" si="17"/>
        <v/>
      </c>
      <c r="Z12" s="110" t="str">
        <f t="shared" si="18"/>
        <v/>
      </c>
      <c r="AA12" s="109" t="str">
        <f t="shared" si="19"/>
        <v/>
      </c>
      <c r="AB12" s="110" t="str">
        <f t="shared" si="20"/>
        <v/>
      </c>
      <c r="AC12" s="109" t="str">
        <f t="shared" si="21"/>
        <v/>
      </c>
      <c r="AD12" s="110" t="str">
        <f t="shared" si="22"/>
        <v/>
      </c>
      <c r="AE12" s="133" t="str">
        <f t="shared" si="23"/>
        <v/>
      </c>
    </row>
    <row r="13" spans="1:33" ht="15.95" customHeight="1">
      <c r="A13" s="67">
        <v>9</v>
      </c>
      <c r="B13" s="179" t="str">
        <f t="shared" si="0"/>
        <v/>
      </c>
      <c r="C13" s="69" t="str">
        <f t="shared" si="1"/>
        <v/>
      </c>
      <c r="D13" s="70" t="str">
        <f t="shared" si="24"/>
        <v/>
      </c>
      <c r="E13" s="70" t="str">
        <f t="shared" si="2"/>
        <v/>
      </c>
      <c r="F13" s="70" t="str">
        <f t="shared" si="25"/>
        <v/>
      </c>
      <c r="G13" s="70" t="str">
        <f t="shared" si="3"/>
        <v/>
      </c>
      <c r="H13" s="70" t="str">
        <f t="shared" si="4"/>
        <v/>
      </c>
      <c r="I13" s="102" t="str">
        <f t="shared" si="5"/>
        <v/>
      </c>
      <c r="J13" s="103" t="str">
        <f t="shared" si="6"/>
        <v/>
      </c>
      <c r="K13" s="102" t="str">
        <f t="shared" si="7"/>
        <v/>
      </c>
      <c r="L13" s="103" t="str">
        <f t="shared" si="8"/>
        <v/>
      </c>
      <c r="M13" s="102" t="str">
        <f t="shared" si="9"/>
        <v/>
      </c>
      <c r="N13" s="103" t="str">
        <f t="shared" si="10"/>
        <v/>
      </c>
      <c r="O13" s="130" t="str">
        <f t="shared" si="11"/>
        <v/>
      </c>
      <c r="Q13" s="84">
        <v>9</v>
      </c>
      <c r="R13" s="174" t="str">
        <f t="shared" si="12"/>
        <v/>
      </c>
      <c r="S13" s="176" t="str">
        <f t="shared" si="13"/>
        <v/>
      </c>
      <c r="T13" s="76" t="str">
        <f t="shared" si="26"/>
        <v/>
      </c>
      <c r="U13" s="76" t="str">
        <f t="shared" si="14"/>
        <v/>
      </c>
      <c r="V13" s="76" t="str">
        <f t="shared" si="27"/>
        <v/>
      </c>
      <c r="W13" s="76" t="str">
        <f t="shared" si="15"/>
        <v/>
      </c>
      <c r="X13" s="76" t="str">
        <f t="shared" si="16"/>
        <v/>
      </c>
      <c r="Y13" s="109" t="str">
        <f t="shared" si="17"/>
        <v/>
      </c>
      <c r="Z13" s="110" t="str">
        <f t="shared" si="18"/>
        <v/>
      </c>
      <c r="AA13" s="109" t="str">
        <f t="shared" si="19"/>
        <v/>
      </c>
      <c r="AB13" s="110" t="str">
        <f t="shared" si="20"/>
        <v/>
      </c>
      <c r="AC13" s="109" t="str">
        <f t="shared" si="21"/>
        <v/>
      </c>
      <c r="AD13" s="110" t="str">
        <f t="shared" si="22"/>
        <v/>
      </c>
      <c r="AE13" s="133" t="str">
        <f t="shared" si="23"/>
        <v/>
      </c>
    </row>
    <row r="14" spans="1:33" ht="15.95" customHeight="1">
      <c r="A14" s="67">
        <v>10</v>
      </c>
      <c r="B14" s="179" t="str">
        <f t="shared" si="0"/>
        <v/>
      </c>
      <c r="C14" s="69" t="str">
        <f t="shared" si="1"/>
        <v/>
      </c>
      <c r="D14" s="70" t="str">
        <f t="shared" si="24"/>
        <v/>
      </c>
      <c r="E14" s="70" t="str">
        <f t="shared" si="2"/>
        <v/>
      </c>
      <c r="F14" s="70" t="str">
        <f t="shared" si="25"/>
        <v/>
      </c>
      <c r="G14" s="70" t="str">
        <f t="shared" si="3"/>
        <v/>
      </c>
      <c r="H14" s="70" t="str">
        <f t="shared" si="4"/>
        <v/>
      </c>
      <c r="I14" s="102" t="str">
        <f t="shared" si="5"/>
        <v/>
      </c>
      <c r="J14" s="103" t="str">
        <f t="shared" si="6"/>
        <v/>
      </c>
      <c r="K14" s="102" t="str">
        <f t="shared" si="7"/>
        <v/>
      </c>
      <c r="L14" s="103" t="str">
        <f t="shared" si="8"/>
        <v/>
      </c>
      <c r="M14" s="102" t="str">
        <f t="shared" si="9"/>
        <v/>
      </c>
      <c r="N14" s="103" t="str">
        <f t="shared" si="10"/>
        <v/>
      </c>
      <c r="O14" s="130" t="str">
        <f t="shared" si="11"/>
        <v/>
      </c>
      <c r="Q14" s="84">
        <v>10</v>
      </c>
      <c r="R14" s="174" t="str">
        <f t="shared" si="12"/>
        <v/>
      </c>
      <c r="S14" s="176" t="str">
        <f t="shared" si="13"/>
        <v/>
      </c>
      <c r="T14" s="76" t="str">
        <f t="shared" si="26"/>
        <v/>
      </c>
      <c r="U14" s="76" t="str">
        <f t="shared" si="14"/>
        <v/>
      </c>
      <c r="V14" s="76" t="str">
        <f t="shared" si="27"/>
        <v/>
      </c>
      <c r="W14" s="76" t="str">
        <f t="shared" si="15"/>
        <v/>
      </c>
      <c r="X14" s="76" t="str">
        <f t="shared" si="16"/>
        <v/>
      </c>
      <c r="Y14" s="109" t="str">
        <f t="shared" si="17"/>
        <v/>
      </c>
      <c r="Z14" s="110" t="str">
        <f t="shared" si="18"/>
        <v/>
      </c>
      <c r="AA14" s="109" t="str">
        <f t="shared" si="19"/>
        <v/>
      </c>
      <c r="AB14" s="110" t="str">
        <f t="shared" si="20"/>
        <v/>
      </c>
      <c r="AC14" s="109" t="str">
        <f t="shared" si="21"/>
        <v/>
      </c>
      <c r="AD14" s="110" t="str">
        <f t="shared" si="22"/>
        <v/>
      </c>
      <c r="AE14" s="133" t="str">
        <f t="shared" si="23"/>
        <v/>
      </c>
    </row>
    <row r="15" spans="1:33" ht="15.95" customHeight="1">
      <c r="A15" s="67">
        <v>11</v>
      </c>
      <c r="B15" s="179" t="str">
        <f t="shared" si="0"/>
        <v/>
      </c>
      <c r="C15" s="69" t="str">
        <f t="shared" si="1"/>
        <v/>
      </c>
      <c r="D15" s="70" t="str">
        <f t="shared" si="24"/>
        <v/>
      </c>
      <c r="E15" s="70" t="str">
        <f t="shared" si="2"/>
        <v/>
      </c>
      <c r="F15" s="70" t="str">
        <f t="shared" si="25"/>
        <v/>
      </c>
      <c r="G15" s="70" t="str">
        <f t="shared" si="3"/>
        <v/>
      </c>
      <c r="H15" s="70" t="str">
        <f t="shared" si="4"/>
        <v/>
      </c>
      <c r="I15" s="102" t="str">
        <f t="shared" si="5"/>
        <v/>
      </c>
      <c r="J15" s="103" t="str">
        <f t="shared" si="6"/>
        <v/>
      </c>
      <c r="K15" s="102" t="str">
        <f t="shared" si="7"/>
        <v/>
      </c>
      <c r="L15" s="103" t="str">
        <f t="shared" si="8"/>
        <v/>
      </c>
      <c r="M15" s="102" t="str">
        <f t="shared" si="9"/>
        <v/>
      </c>
      <c r="N15" s="103" t="str">
        <f t="shared" si="10"/>
        <v/>
      </c>
      <c r="O15" s="130" t="str">
        <f t="shared" si="11"/>
        <v/>
      </c>
      <c r="Q15" s="84">
        <v>11</v>
      </c>
      <c r="R15" s="174" t="str">
        <f t="shared" si="12"/>
        <v/>
      </c>
      <c r="S15" s="176" t="str">
        <f t="shared" si="13"/>
        <v/>
      </c>
      <c r="T15" s="76" t="str">
        <f t="shared" si="26"/>
        <v/>
      </c>
      <c r="U15" s="76" t="str">
        <f t="shared" si="14"/>
        <v/>
      </c>
      <c r="V15" s="76" t="str">
        <f t="shared" si="27"/>
        <v/>
      </c>
      <c r="W15" s="76" t="str">
        <f t="shared" si="15"/>
        <v/>
      </c>
      <c r="X15" s="76" t="str">
        <f t="shared" si="16"/>
        <v/>
      </c>
      <c r="Y15" s="109" t="str">
        <f t="shared" si="17"/>
        <v/>
      </c>
      <c r="Z15" s="110" t="str">
        <f t="shared" si="18"/>
        <v/>
      </c>
      <c r="AA15" s="109" t="str">
        <f t="shared" si="19"/>
        <v/>
      </c>
      <c r="AB15" s="110" t="str">
        <f t="shared" si="20"/>
        <v/>
      </c>
      <c r="AC15" s="109" t="str">
        <f t="shared" si="21"/>
        <v/>
      </c>
      <c r="AD15" s="110" t="str">
        <f t="shared" si="22"/>
        <v/>
      </c>
      <c r="AE15" s="133" t="str">
        <f t="shared" si="23"/>
        <v/>
      </c>
    </row>
    <row r="16" spans="1:33" ht="15.95" customHeight="1">
      <c r="A16" s="67">
        <v>12</v>
      </c>
      <c r="B16" s="179" t="str">
        <f t="shared" si="0"/>
        <v/>
      </c>
      <c r="C16" s="69" t="str">
        <f t="shared" si="1"/>
        <v/>
      </c>
      <c r="D16" s="70" t="str">
        <f t="shared" si="24"/>
        <v/>
      </c>
      <c r="E16" s="70" t="str">
        <f t="shared" si="2"/>
        <v/>
      </c>
      <c r="F16" s="70" t="str">
        <f t="shared" si="25"/>
        <v/>
      </c>
      <c r="G16" s="70" t="str">
        <f t="shared" si="3"/>
        <v/>
      </c>
      <c r="H16" s="70" t="str">
        <f t="shared" si="4"/>
        <v/>
      </c>
      <c r="I16" s="102" t="str">
        <f t="shared" si="5"/>
        <v/>
      </c>
      <c r="J16" s="103" t="str">
        <f t="shared" si="6"/>
        <v/>
      </c>
      <c r="K16" s="102" t="str">
        <f t="shared" si="7"/>
        <v/>
      </c>
      <c r="L16" s="103" t="str">
        <f t="shared" si="8"/>
        <v/>
      </c>
      <c r="M16" s="102" t="str">
        <f t="shared" si="9"/>
        <v/>
      </c>
      <c r="N16" s="103" t="str">
        <f t="shared" si="10"/>
        <v/>
      </c>
      <c r="O16" s="130" t="str">
        <f t="shared" si="11"/>
        <v/>
      </c>
      <c r="Q16" s="84">
        <v>12</v>
      </c>
      <c r="R16" s="174" t="str">
        <f t="shared" si="12"/>
        <v/>
      </c>
      <c r="S16" s="176" t="str">
        <f t="shared" si="13"/>
        <v/>
      </c>
      <c r="T16" s="76" t="str">
        <f t="shared" si="26"/>
        <v/>
      </c>
      <c r="U16" s="76" t="str">
        <f t="shared" si="14"/>
        <v/>
      </c>
      <c r="V16" s="76" t="str">
        <f t="shared" si="27"/>
        <v/>
      </c>
      <c r="W16" s="76" t="str">
        <f t="shared" si="15"/>
        <v/>
      </c>
      <c r="X16" s="76" t="str">
        <f t="shared" si="16"/>
        <v/>
      </c>
      <c r="Y16" s="109" t="str">
        <f t="shared" si="17"/>
        <v/>
      </c>
      <c r="Z16" s="110" t="str">
        <f t="shared" si="18"/>
        <v/>
      </c>
      <c r="AA16" s="109" t="str">
        <f t="shared" si="19"/>
        <v/>
      </c>
      <c r="AB16" s="110" t="str">
        <f t="shared" si="20"/>
        <v/>
      </c>
      <c r="AC16" s="109" t="str">
        <f t="shared" si="21"/>
        <v/>
      </c>
      <c r="AD16" s="110" t="str">
        <f t="shared" si="22"/>
        <v/>
      </c>
      <c r="AE16" s="133" t="str">
        <f t="shared" si="23"/>
        <v/>
      </c>
    </row>
    <row r="17" spans="1:31" ht="15.95" customHeight="1">
      <c r="A17" s="67">
        <v>13</v>
      </c>
      <c r="B17" s="179" t="str">
        <f t="shared" si="0"/>
        <v/>
      </c>
      <c r="C17" s="69" t="str">
        <f t="shared" si="1"/>
        <v/>
      </c>
      <c r="D17" s="70" t="str">
        <f t="shared" si="24"/>
        <v/>
      </c>
      <c r="E17" s="70" t="str">
        <f t="shared" si="2"/>
        <v/>
      </c>
      <c r="F17" s="70" t="str">
        <f t="shared" si="25"/>
        <v/>
      </c>
      <c r="G17" s="70" t="str">
        <f t="shared" si="3"/>
        <v/>
      </c>
      <c r="H17" s="70" t="str">
        <f t="shared" si="4"/>
        <v/>
      </c>
      <c r="I17" s="102" t="str">
        <f t="shared" si="5"/>
        <v/>
      </c>
      <c r="J17" s="103" t="str">
        <f t="shared" si="6"/>
        <v/>
      </c>
      <c r="K17" s="102" t="str">
        <f t="shared" si="7"/>
        <v/>
      </c>
      <c r="L17" s="103" t="str">
        <f t="shared" si="8"/>
        <v/>
      </c>
      <c r="M17" s="102" t="str">
        <f t="shared" si="9"/>
        <v/>
      </c>
      <c r="N17" s="103" t="str">
        <f t="shared" si="10"/>
        <v/>
      </c>
      <c r="O17" s="130" t="str">
        <f t="shared" si="11"/>
        <v/>
      </c>
      <c r="Q17" s="84">
        <v>13</v>
      </c>
      <c r="R17" s="174" t="str">
        <f t="shared" si="12"/>
        <v/>
      </c>
      <c r="S17" s="176" t="str">
        <f t="shared" si="13"/>
        <v/>
      </c>
      <c r="T17" s="76" t="str">
        <f t="shared" si="26"/>
        <v/>
      </c>
      <c r="U17" s="76" t="str">
        <f t="shared" si="14"/>
        <v/>
      </c>
      <c r="V17" s="76" t="str">
        <f t="shared" si="27"/>
        <v/>
      </c>
      <c r="W17" s="76" t="str">
        <f t="shared" si="15"/>
        <v/>
      </c>
      <c r="X17" s="76" t="str">
        <f t="shared" si="16"/>
        <v/>
      </c>
      <c r="Y17" s="109" t="str">
        <f t="shared" si="17"/>
        <v/>
      </c>
      <c r="Z17" s="110" t="str">
        <f t="shared" si="18"/>
        <v/>
      </c>
      <c r="AA17" s="109" t="str">
        <f t="shared" si="19"/>
        <v/>
      </c>
      <c r="AB17" s="110" t="str">
        <f t="shared" si="20"/>
        <v/>
      </c>
      <c r="AC17" s="109" t="str">
        <f t="shared" si="21"/>
        <v/>
      </c>
      <c r="AD17" s="110" t="str">
        <f t="shared" si="22"/>
        <v/>
      </c>
      <c r="AE17" s="133" t="str">
        <f t="shared" si="23"/>
        <v/>
      </c>
    </row>
    <row r="18" spans="1:31" ht="15.95" customHeight="1">
      <c r="A18" s="67">
        <v>14</v>
      </c>
      <c r="B18" s="179" t="str">
        <f t="shared" si="0"/>
        <v/>
      </c>
      <c r="C18" s="69" t="str">
        <f t="shared" si="1"/>
        <v/>
      </c>
      <c r="D18" s="70" t="str">
        <f t="shared" si="24"/>
        <v/>
      </c>
      <c r="E18" s="70" t="str">
        <f t="shared" si="2"/>
        <v/>
      </c>
      <c r="F18" s="70" t="str">
        <f t="shared" si="25"/>
        <v/>
      </c>
      <c r="G18" s="70" t="str">
        <f t="shared" si="3"/>
        <v/>
      </c>
      <c r="H18" s="70" t="str">
        <f t="shared" si="4"/>
        <v/>
      </c>
      <c r="I18" s="102" t="str">
        <f t="shared" si="5"/>
        <v/>
      </c>
      <c r="J18" s="103" t="str">
        <f t="shared" si="6"/>
        <v/>
      </c>
      <c r="K18" s="102" t="str">
        <f t="shared" si="7"/>
        <v/>
      </c>
      <c r="L18" s="103" t="str">
        <f t="shared" si="8"/>
        <v/>
      </c>
      <c r="M18" s="102" t="str">
        <f t="shared" si="9"/>
        <v/>
      </c>
      <c r="N18" s="103" t="str">
        <f t="shared" si="10"/>
        <v/>
      </c>
      <c r="O18" s="130" t="str">
        <f t="shared" si="11"/>
        <v/>
      </c>
      <c r="Q18" s="84">
        <v>14</v>
      </c>
      <c r="R18" s="174" t="str">
        <f t="shared" si="12"/>
        <v/>
      </c>
      <c r="S18" s="176" t="str">
        <f t="shared" si="13"/>
        <v/>
      </c>
      <c r="T18" s="76" t="str">
        <f t="shared" si="26"/>
        <v/>
      </c>
      <c r="U18" s="76" t="str">
        <f t="shared" si="14"/>
        <v/>
      </c>
      <c r="V18" s="76" t="str">
        <f t="shared" si="27"/>
        <v/>
      </c>
      <c r="W18" s="76" t="str">
        <f t="shared" si="15"/>
        <v/>
      </c>
      <c r="X18" s="76" t="str">
        <f t="shared" si="16"/>
        <v/>
      </c>
      <c r="Y18" s="109" t="str">
        <f t="shared" si="17"/>
        <v/>
      </c>
      <c r="Z18" s="110" t="str">
        <f t="shared" si="18"/>
        <v/>
      </c>
      <c r="AA18" s="109" t="str">
        <f t="shared" si="19"/>
        <v/>
      </c>
      <c r="AB18" s="110" t="str">
        <f t="shared" si="20"/>
        <v/>
      </c>
      <c r="AC18" s="109" t="str">
        <f t="shared" si="21"/>
        <v/>
      </c>
      <c r="AD18" s="110" t="str">
        <f t="shared" si="22"/>
        <v/>
      </c>
      <c r="AE18" s="133" t="str">
        <f t="shared" si="23"/>
        <v/>
      </c>
    </row>
    <row r="19" spans="1:31" ht="15.95" customHeight="1">
      <c r="A19" s="67">
        <v>15</v>
      </c>
      <c r="B19" s="179" t="str">
        <f t="shared" si="0"/>
        <v/>
      </c>
      <c r="C19" s="69" t="str">
        <f t="shared" si="1"/>
        <v/>
      </c>
      <c r="D19" s="70" t="str">
        <f t="shared" si="24"/>
        <v/>
      </c>
      <c r="E19" s="70" t="str">
        <f t="shared" si="2"/>
        <v/>
      </c>
      <c r="F19" s="70" t="str">
        <f t="shared" si="25"/>
        <v/>
      </c>
      <c r="G19" s="70" t="str">
        <f t="shared" si="3"/>
        <v/>
      </c>
      <c r="H19" s="70" t="str">
        <f t="shared" si="4"/>
        <v/>
      </c>
      <c r="I19" s="102" t="str">
        <f t="shared" si="5"/>
        <v/>
      </c>
      <c r="J19" s="103" t="str">
        <f t="shared" si="6"/>
        <v/>
      </c>
      <c r="K19" s="102" t="str">
        <f t="shared" si="7"/>
        <v/>
      </c>
      <c r="L19" s="103" t="str">
        <f t="shared" si="8"/>
        <v/>
      </c>
      <c r="M19" s="102" t="str">
        <f t="shared" si="9"/>
        <v/>
      </c>
      <c r="N19" s="103" t="str">
        <f t="shared" si="10"/>
        <v/>
      </c>
      <c r="O19" s="130" t="str">
        <f t="shared" si="11"/>
        <v/>
      </c>
      <c r="Q19" s="84">
        <v>15</v>
      </c>
      <c r="R19" s="174" t="str">
        <f t="shared" si="12"/>
        <v/>
      </c>
      <c r="S19" s="176" t="str">
        <f t="shared" si="13"/>
        <v/>
      </c>
      <c r="T19" s="76" t="str">
        <f t="shared" si="26"/>
        <v/>
      </c>
      <c r="U19" s="76" t="str">
        <f t="shared" si="14"/>
        <v/>
      </c>
      <c r="V19" s="76" t="str">
        <f t="shared" si="27"/>
        <v/>
      </c>
      <c r="W19" s="76" t="str">
        <f t="shared" si="15"/>
        <v/>
      </c>
      <c r="X19" s="76" t="str">
        <f t="shared" si="16"/>
        <v/>
      </c>
      <c r="Y19" s="109" t="str">
        <f t="shared" si="17"/>
        <v/>
      </c>
      <c r="Z19" s="110" t="str">
        <f t="shared" si="18"/>
        <v/>
      </c>
      <c r="AA19" s="109" t="str">
        <f t="shared" si="19"/>
        <v/>
      </c>
      <c r="AB19" s="110" t="str">
        <f t="shared" si="20"/>
        <v/>
      </c>
      <c r="AC19" s="109" t="str">
        <f t="shared" si="21"/>
        <v/>
      </c>
      <c r="AD19" s="110" t="str">
        <f t="shared" si="22"/>
        <v/>
      </c>
      <c r="AE19" s="133" t="str">
        <f t="shared" si="23"/>
        <v/>
      </c>
    </row>
    <row r="20" spans="1:31" ht="15.95" customHeight="1">
      <c r="A20" s="67">
        <v>16</v>
      </c>
      <c r="B20" s="179" t="str">
        <f t="shared" si="0"/>
        <v/>
      </c>
      <c r="C20" s="69" t="str">
        <f t="shared" si="1"/>
        <v/>
      </c>
      <c r="D20" s="70" t="str">
        <f t="shared" si="24"/>
        <v/>
      </c>
      <c r="E20" s="70" t="str">
        <f t="shared" si="2"/>
        <v/>
      </c>
      <c r="F20" s="70" t="str">
        <f t="shared" si="25"/>
        <v/>
      </c>
      <c r="G20" s="70" t="str">
        <f t="shared" si="3"/>
        <v/>
      </c>
      <c r="H20" s="70" t="str">
        <f t="shared" si="4"/>
        <v/>
      </c>
      <c r="I20" s="102" t="str">
        <f t="shared" si="5"/>
        <v/>
      </c>
      <c r="J20" s="103" t="str">
        <f t="shared" si="6"/>
        <v/>
      </c>
      <c r="K20" s="102" t="str">
        <f t="shared" si="7"/>
        <v/>
      </c>
      <c r="L20" s="103" t="str">
        <f t="shared" si="8"/>
        <v/>
      </c>
      <c r="M20" s="102" t="str">
        <f t="shared" si="9"/>
        <v/>
      </c>
      <c r="N20" s="103" t="str">
        <f t="shared" si="10"/>
        <v/>
      </c>
      <c r="O20" s="130" t="str">
        <f t="shared" si="11"/>
        <v/>
      </c>
      <c r="Q20" s="84">
        <v>16</v>
      </c>
      <c r="R20" s="174" t="str">
        <f t="shared" si="12"/>
        <v/>
      </c>
      <c r="S20" s="176" t="str">
        <f t="shared" si="13"/>
        <v/>
      </c>
      <c r="T20" s="76" t="str">
        <f t="shared" si="26"/>
        <v/>
      </c>
      <c r="U20" s="76" t="str">
        <f t="shared" si="14"/>
        <v/>
      </c>
      <c r="V20" s="76" t="str">
        <f t="shared" si="27"/>
        <v/>
      </c>
      <c r="W20" s="76" t="str">
        <f t="shared" si="15"/>
        <v/>
      </c>
      <c r="X20" s="76" t="str">
        <f t="shared" si="16"/>
        <v/>
      </c>
      <c r="Y20" s="109" t="str">
        <f t="shared" si="17"/>
        <v/>
      </c>
      <c r="Z20" s="110" t="str">
        <f t="shared" si="18"/>
        <v/>
      </c>
      <c r="AA20" s="109" t="str">
        <f t="shared" si="19"/>
        <v/>
      </c>
      <c r="AB20" s="110" t="str">
        <f t="shared" si="20"/>
        <v/>
      </c>
      <c r="AC20" s="109" t="str">
        <f t="shared" si="21"/>
        <v/>
      </c>
      <c r="AD20" s="110" t="str">
        <f t="shared" si="22"/>
        <v/>
      </c>
      <c r="AE20" s="133" t="str">
        <f t="shared" si="23"/>
        <v/>
      </c>
    </row>
    <row r="21" spans="1:31" ht="15.95" customHeight="1">
      <c r="A21" s="67">
        <v>17</v>
      </c>
      <c r="B21" s="179" t="str">
        <f t="shared" si="0"/>
        <v/>
      </c>
      <c r="C21" s="69" t="str">
        <f t="shared" si="1"/>
        <v/>
      </c>
      <c r="D21" s="70" t="str">
        <f t="shared" si="24"/>
        <v/>
      </c>
      <c r="E21" s="70" t="str">
        <f t="shared" si="2"/>
        <v/>
      </c>
      <c r="F21" s="70" t="str">
        <f t="shared" si="25"/>
        <v/>
      </c>
      <c r="G21" s="70" t="str">
        <f t="shared" si="3"/>
        <v/>
      </c>
      <c r="H21" s="70" t="str">
        <f t="shared" si="4"/>
        <v/>
      </c>
      <c r="I21" s="102" t="str">
        <f t="shared" si="5"/>
        <v/>
      </c>
      <c r="J21" s="103" t="str">
        <f t="shared" si="6"/>
        <v/>
      </c>
      <c r="K21" s="102" t="str">
        <f t="shared" si="7"/>
        <v/>
      </c>
      <c r="L21" s="103" t="str">
        <f t="shared" si="8"/>
        <v/>
      </c>
      <c r="M21" s="102" t="str">
        <f t="shared" si="9"/>
        <v/>
      </c>
      <c r="N21" s="103" t="str">
        <f t="shared" si="10"/>
        <v/>
      </c>
      <c r="O21" s="130" t="str">
        <f t="shared" si="11"/>
        <v/>
      </c>
      <c r="Q21" s="84">
        <v>17</v>
      </c>
      <c r="R21" s="174" t="str">
        <f t="shared" si="12"/>
        <v/>
      </c>
      <c r="S21" s="176" t="str">
        <f t="shared" si="13"/>
        <v/>
      </c>
      <c r="T21" s="76" t="str">
        <f t="shared" si="26"/>
        <v/>
      </c>
      <c r="U21" s="76" t="str">
        <f t="shared" si="14"/>
        <v/>
      </c>
      <c r="V21" s="76" t="str">
        <f t="shared" si="27"/>
        <v/>
      </c>
      <c r="W21" s="76" t="str">
        <f t="shared" si="15"/>
        <v/>
      </c>
      <c r="X21" s="76" t="str">
        <f t="shared" si="16"/>
        <v/>
      </c>
      <c r="Y21" s="109" t="str">
        <f t="shared" si="17"/>
        <v/>
      </c>
      <c r="Z21" s="110" t="str">
        <f t="shared" si="18"/>
        <v/>
      </c>
      <c r="AA21" s="109" t="str">
        <f t="shared" si="19"/>
        <v/>
      </c>
      <c r="AB21" s="110" t="str">
        <f t="shared" si="20"/>
        <v/>
      </c>
      <c r="AC21" s="109" t="str">
        <f t="shared" si="21"/>
        <v/>
      </c>
      <c r="AD21" s="110" t="str">
        <f t="shared" si="22"/>
        <v/>
      </c>
      <c r="AE21" s="133" t="str">
        <f t="shared" si="23"/>
        <v/>
      </c>
    </row>
    <row r="22" spans="1:31" ht="15.95" customHeight="1">
      <c r="A22" s="67">
        <v>18</v>
      </c>
      <c r="B22" s="179" t="str">
        <f t="shared" si="0"/>
        <v/>
      </c>
      <c r="C22" s="69" t="str">
        <f t="shared" si="1"/>
        <v/>
      </c>
      <c r="D22" s="70" t="str">
        <f t="shared" si="24"/>
        <v/>
      </c>
      <c r="E22" s="70" t="str">
        <f t="shared" si="2"/>
        <v/>
      </c>
      <c r="F22" s="70" t="str">
        <f t="shared" si="25"/>
        <v/>
      </c>
      <c r="G22" s="70" t="str">
        <f t="shared" si="3"/>
        <v/>
      </c>
      <c r="H22" s="70" t="str">
        <f t="shared" si="4"/>
        <v/>
      </c>
      <c r="I22" s="102" t="str">
        <f t="shared" si="5"/>
        <v/>
      </c>
      <c r="J22" s="103" t="str">
        <f t="shared" si="6"/>
        <v/>
      </c>
      <c r="K22" s="102" t="str">
        <f t="shared" si="7"/>
        <v/>
      </c>
      <c r="L22" s="103" t="str">
        <f t="shared" si="8"/>
        <v/>
      </c>
      <c r="M22" s="102" t="str">
        <f t="shared" si="9"/>
        <v/>
      </c>
      <c r="N22" s="103" t="str">
        <f t="shared" si="10"/>
        <v/>
      </c>
      <c r="O22" s="130" t="str">
        <f t="shared" si="11"/>
        <v/>
      </c>
      <c r="Q22" s="84">
        <v>18</v>
      </c>
      <c r="R22" s="174" t="str">
        <f t="shared" si="12"/>
        <v/>
      </c>
      <c r="S22" s="176" t="str">
        <f t="shared" si="13"/>
        <v/>
      </c>
      <c r="T22" s="76" t="str">
        <f t="shared" si="26"/>
        <v/>
      </c>
      <c r="U22" s="76" t="str">
        <f t="shared" si="14"/>
        <v/>
      </c>
      <c r="V22" s="76" t="str">
        <f t="shared" si="27"/>
        <v/>
      </c>
      <c r="W22" s="76" t="str">
        <f t="shared" si="15"/>
        <v/>
      </c>
      <c r="X22" s="76" t="str">
        <f t="shared" si="16"/>
        <v/>
      </c>
      <c r="Y22" s="109" t="str">
        <f t="shared" si="17"/>
        <v/>
      </c>
      <c r="Z22" s="110" t="str">
        <f t="shared" si="18"/>
        <v/>
      </c>
      <c r="AA22" s="109" t="str">
        <f t="shared" si="19"/>
        <v/>
      </c>
      <c r="AB22" s="110" t="str">
        <f t="shared" si="20"/>
        <v/>
      </c>
      <c r="AC22" s="109" t="str">
        <f t="shared" si="21"/>
        <v/>
      </c>
      <c r="AD22" s="110" t="str">
        <f t="shared" si="22"/>
        <v/>
      </c>
      <c r="AE22" s="133" t="str">
        <f t="shared" si="23"/>
        <v/>
      </c>
    </row>
    <row r="23" spans="1:31" ht="15.95" customHeight="1">
      <c r="A23" s="67">
        <v>19</v>
      </c>
      <c r="B23" s="179" t="str">
        <f t="shared" si="0"/>
        <v/>
      </c>
      <c r="C23" s="69" t="str">
        <f t="shared" si="1"/>
        <v/>
      </c>
      <c r="D23" s="70" t="str">
        <f t="shared" si="24"/>
        <v/>
      </c>
      <c r="E23" s="70" t="str">
        <f t="shared" si="2"/>
        <v/>
      </c>
      <c r="F23" s="70" t="str">
        <f t="shared" si="25"/>
        <v/>
      </c>
      <c r="G23" s="70" t="str">
        <f t="shared" si="3"/>
        <v/>
      </c>
      <c r="H23" s="70" t="str">
        <f t="shared" si="4"/>
        <v/>
      </c>
      <c r="I23" s="102" t="str">
        <f t="shared" si="5"/>
        <v/>
      </c>
      <c r="J23" s="103" t="str">
        <f t="shared" si="6"/>
        <v/>
      </c>
      <c r="K23" s="102" t="str">
        <f t="shared" si="7"/>
        <v/>
      </c>
      <c r="L23" s="103" t="str">
        <f t="shared" si="8"/>
        <v/>
      </c>
      <c r="M23" s="102" t="str">
        <f t="shared" si="9"/>
        <v/>
      </c>
      <c r="N23" s="103" t="str">
        <f t="shared" si="10"/>
        <v/>
      </c>
      <c r="O23" s="130" t="str">
        <f t="shared" si="11"/>
        <v/>
      </c>
      <c r="Q23" s="84">
        <v>19</v>
      </c>
      <c r="R23" s="174" t="str">
        <f t="shared" si="12"/>
        <v/>
      </c>
      <c r="S23" s="176" t="str">
        <f t="shared" si="13"/>
        <v/>
      </c>
      <c r="T23" s="76" t="str">
        <f t="shared" si="26"/>
        <v/>
      </c>
      <c r="U23" s="76" t="str">
        <f t="shared" si="14"/>
        <v/>
      </c>
      <c r="V23" s="76" t="str">
        <f t="shared" si="27"/>
        <v/>
      </c>
      <c r="W23" s="76" t="str">
        <f t="shared" si="15"/>
        <v/>
      </c>
      <c r="X23" s="76" t="str">
        <f t="shared" si="16"/>
        <v/>
      </c>
      <c r="Y23" s="109" t="str">
        <f t="shared" si="17"/>
        <v/>
      </c>
      <c r="Z23" s="110" t="str">
        <f t="shared" si="18"/>
        <v/>
      </c>
      <c r="AA23" s="109" t="str">
        <f t="shared" si="19"/>
        <v/>
      </c>
      <c r="AB23" s="110" t="str">
        <f t="shared" si="20"/>
        <v/>
      </c>
      <c r="AC23" s="109" t="str">
        <f t="shared" si="21"/>
        <v/>
      </c>
      <c r="AD23" s="110" t="str">
        <f t="shared" si="22"/>
        <v/>
      </c>
      <c r="AE23" s="133" t="str">
        <f t="shared" si="23"/>
        <v/>
      </c>
    </row>
    <row r="24" spans="1:31" ht="15.95" customHeight="1">
      <c r="A24" s="67">
        <v>20</v>
      </c>
      <c r="B24" s="179" t="str">
        <f t="shared" si="0"/>
        <v/>
      </c>
      <c r="C24" s="69" t="str">
        <f t="shared" si="1"/>
        <v/>
      </c>
      <c r="D24" s="70" t="str">
        <f t="shared" si="24"/>
        <v/>
      </c>
      <c r="E24" s="70" t="str">
        <f t="shared" si="2"/>
        <v/>
      </c>
      <c r="F24" s="70" t="str">
        <f t="shared" si="25"/>
        <v/>
      </c>
      <c r="G24" s="70" t="str">
        <f t="shared" si="3"/>
        <v/>
      </c>
      <c r="H24" s="70" t="str">
        <f t="shared" si="4"/>
        <v/>
      </c>
      <c r="I24" s="102" t="str">
        <f t="shared" si="5"/>
        <v/>
      </c>
      <c r="J24" s="103" t="str">
        <f t="shared" si="6"/>
        <v/>
      </c>
      <c r="K24" s="102" t="str">
        <f t="shared" si="7"/>
        <v/>
      </c>
      <c r="L24" s="103" t="str">
        <f t="shared" si="8"/>
        <v/>
      </c>
      <c r="M24" s="102" t="str">
        <f t="shared" si="9"/>
        <v/>
      </c>
      <c r="N24" s="103" t="str">
        <f t="shared" si="10"/>
        <v/>
      </c>
      <c r="O24" s="130" t="str">
        <f t="shared" si="11"/>
        <v/>
      </c>
      <c r="Q24" s="84">
        <v>20</v>
      </c>
      <c r="R24" s="174" t="str">
        <f t="shared" si="12"/>
        <v/>
      </c>
      <c r="S24" s="176" t="str">
        <f t="shared" si="13"/>
        <v/>
      </c>
      <c r="T24" s="76" t="str">
        <f t="shared" si="26"/>
        <v/>
      </c>
      <c r="U24" s="76" t="str">
        <f t="shared" si="14"/>
        <v/>
      </c>
      <c r="V24" s="76" t="str">
        <f t="shared" si="27"/>
        <v/>
      </c>
      <c r="W24" s="76" t="str">
        <f t="shared" si="15"/>
        <v/>
      </c>
      <c r="X24" s="76" t="str">
        <f t="shared" si="16"/>
        <v/>
      </c>
      <c r="Y24" s="109" t="str">
        <f t="shared" si="17"/>
        <v/>
      </c>
      <c r="Z24" s="110" t="str">
        <f t="shared" si="18"/>
        <v/>
      </c>
      <c r="AA24" s="109" t="str">
        <f t="shared" si="19"/>
        <v/>
      </c>
      <c r="AB24" s="110" t="str">
        <f t="shared" si="20"/>
        <v/>
      </c>
      <c r="AC24" s="109" t="str">
        <f t="shared" si="21"/>
        <v/>
      </c>
      <c r="AD24" s="110" t="str">
        <f t="shared" si="22"/>
        <v/>
      </c>
      <c r="AE24" s="133" t="str">
        <f t="shared" si="23"/>
        <v/>
      </c>
    </row>
    <row r="25" spans="1:31" ht="15.95" customHeight="1">
      <c r="A25" s="67">
        <v>21</v>
      </c>
      <c r="B25" s="179" t="str">
        <f t="shared" si="0"/>
        <v/>
      </c>
      <c r="C25" s="69" t="str">
        <f t="shared" si="1"/>
        <v/>
      </c>
      <c r="D25" s="70" t="str">
        <f t="shared" si="24"/>
        <v/>
      </c>
      <c r="E25" s="70" t="str">
        <f t="shared" si="2"/>
        <v/>
      </c>
      <c r="F25" s="70" t="str">
        <f t="shared" si="25"/>
        <v/>
      </c>
      <c r="G25" s="70" t="str">
        <f t="shared" si="3"/>
        <v/>
      </c>
      <c r="H25" s="70" t="str">
        <f t="shared" si="4"/>
        <v/>
      </c>
      <c r="I25" s="102" t="str">
        <f t="shared" si="5"/>
        <v/>
      </c>
      <c r="J25" s="103" t="str">
        <f t="shared" si="6"/>
        <v/>
      </c>
      <c r="K25" s="102" t="str">
        <f t="shared" si="7"/>
        <v/>
      </c>
      <c r="L25" s="103" t="str">
        <f t="shared" si="8"/>
        <v/>
      </c>
      <c r="M25" s="102" t="str">
        <f t="shared" si="9"/>
        <v/>
      </c>
      <c r="N25" s="103" t="str">
        <f t="shared" si="10"/>
        <v/>
      </c>
      <c r="O25" s="130" t="str">
        <f t="shared" si="11"/>
        <v/>
      </c>
      <c r="Q25" s="84">
        <v>21</v>
      </c>
      <c r="R25" s="174" t="str">
        <f t="shared" si="12"/>
        <v/>
      </c>
      <c r="S25" s="176" t="str">
        <f t="shared" si="13"/>
        <v/>
      </c>
      <c r="T25" s="76" t="str">
        <f t="shared" si="26"/>
        <v/>
      </c>
      <c r="U25" s="76" t="str">
        <f t="shared" si="14"/>
        <v/>
      </c>
      <c r="V25" s="76" t="str">
        <f t="shared" si="27"/>
        <v/>
      </c>
      <c r="W25" s="76" t="str">
        <f t="shared" si="15"/>
        <v/>
      </c>
      <c r="X25" s="76" t="str">
        <f t="shared" si="16"/>
        <v/>
      </c>
      <c r="Y25" s="109" t="str">
        <f t="shared" si="17"/>
        <v/>
      </c>
      <c r="Z25" s="110" t="str">
        <f t="shared" si="18"/>
        <v/>
      </c>
      <c r="AA25" s="109" t="str">
        <f t="shared" si="19"/>
        <v/>
      </c>
      <c r="AB25" s="110" t="str">
        <f t="shared" si="20"/>
        <v/>
      </c>
      <c r="AC25" s="109" t="str">
        <f t="shared" si="21"/>
        <v/>
      </c>
      <c r="AD25" s="110" t="str">
        <f t="shared" si="22"/>
        <v/>
      </c>
      <c r="AE25" s="133" t="str">
        <f t="shared" si="23"/>
        <v/>
      </c>
    </row>
    <row r="26" spans="1:31" ht="15.95" customHeight="1">
      <c r="A26" s="67">
        <v>22</v>
      </c>
      <c r="B26" s="179" t="str">
        <f t="shared" si="0"/>
        <v/>
      </c>
      <c r="C26" s="69" t="str">
        <f t="shared" si="1"/>
        <v/>
      </c>
      <c r="D26" s="70" t="str">
        <f t="shared" si="24"/>
        <v/>
      </c>
      <c r="E26" s="70" t="str">
        <f t="shared" si="2"/>
        <v/>
      </c>
      <c r="F26" s="70" t="str">
        <f t="shared" si="25"/>
        <v/>
      </c>
      <c r="G26" s="70" t="str">
        <f t="shared" si="3"/>
        <v/>
      </c>
      <c r="H26" s="70" t="str">
        <f t="shared" si="4"/>
        <v/>
      </c>
      <c r="I26" s="102" t="str">
        <f t="shared" si="5"/>
        <v/>
      </c>
      <c r="J26" s="103" t="str">
        <f t="shared" si="6"/>
        <v/>
      </c>
      <c r="K26" s="102" t="str">
        <f t="shared" si="7"/>
        <v/>
      </c>
      <c r="L26" s="103" t="str">
        <f t="shared" si="8"/>
        <v/>
      </c>
      <c r="M26" s="102" t="str">
        <f t="shared" si="9"/>
        <v/>
      </c>
      <c r="N26" s="103" t="str">
        <f t="shared" si="10"/>
        <v/>
      </c>
      <c r="O26" s="130" t="str">
        <f t="shared" si="11"/>
        <v/>
      </c>
      <c r="Q26" s="84">
        <v>22</v>
      </c>
      <c r="R26" s="174" t="str">
        <f t="shared" si="12"/>
        <v/>
      </c>
      <c r="S26" s="176" t="str">
        <f t="shared" si="13"/>
        <v/>
      </c>
      <c r="T26" s="76" t="str">
        <f t="shared" si="26"/>
        <v/>
      </c>
      <c r="U26" s="76" t="str">
        <f t="shared" si="14"/>
        <v/>
      </c>
      <c r="V26" s="76" t="str">
        <f t="shared" si="27"/>
        <v/>
      </c>
      <c r="W26" s="76" t="str">
        <f t="shared" si="15"/>
        <v/>
      </c>
      <c r="X26" s="76" t="str">
        <f t="shared" si="16"/>
        <v/>
      </c>
      <c r="Y26" s="109" t="str">
        <f t="shared" si="17"/>
        <v/>
      </c>
      <c r="Z26" s="110" t="str">
        <f t="shared" si="18"/>
        <v/>
      </c>
      <c r="AA26" s="109" t="str">
        <f t="shared" si="19"/>
        <v/>
      </c>
      <c r="AB26" s="110" t="str">
        <f t="shared" si="20"/>
        <v/>
      </c>
      <c r="AC26" s="109" t="str">
        <f t="shared" si="21"/>
        <v/>
      </c>
      <c r="AD26" s="110" t="str">
        <f t="shared" si="22"/>
        <v/>
      </c>
      <c r="AE26" s="133" t="str">
        <f t="shared" si="23"/>
        <v/>
      </c>
    </row>
    <row r="27" spans="1:31" ht="15.95" customHeight="1">
      <c r="A27" s="67">
        <v>23</v>
      </c>
      <c r="B27" s="179" t="str">
        <f t="shared" si="0"/>
        <v/>
      </c>
      <c r="C27" s="69" t="str">
        <f t="shared" si="1"/>
        <v/>
      </c>
      <c r="D27" s="70" t="str">
        <f t="shared" si="24"/>
        <v/>
      </c>
      <c r="E27" s="70" t="str">
        <f t="shared" si="2"/>
        <v/>
      </c>
      <c r="F27" s="70" t="str">
        <f t="shared" si="25"/>
        <v/>
      </c>
      <c r="G27" s="70" t="str">
        <f t="shared" si="3"/>
        <v/>
      </c>
      <c r="H27" s="70" t="str">
        <f t="shared" si="4"/>
        <v/>
      </c>
      <c r="I27" s="102" t="str">
        <f t="shared" si="5"/>
        <v/>
      </c>
      <c r="J27" s="103" t="str">
        <f t="shared" si="6"/>
        <v/>
      </c>
      <c r="K27" s="102" t="str">
        <f t="shared" si="7"/>
        <v/>
      </c>
      <c r="L27" s="103" t="str">
        <f t="shared" si="8"/>
        <v/>
      </c>
      <c r="M27" s="102" t="str">
        <f t="shared" si="9"/>
        <v/>
      </c>
      <c r="N27" s="103" t="str">
        <f t="shared" si="10"/>
        <v/>
      </c>
      <c r="O27" s="130" t="str">
        <f t="shared" si="11"/>
        <v/>
      </c>
      <c r="Q27" s="84">
        <v>23</v>
      </c>
      <c r="R27" s="174" t="str">
        <f t="shared" si="12"/>
        <v/>
      </c>
      <c r="S27" s="176" t="str">
        <f t="shared" si="13"/>
        <v/>
      </c>
      <c r="T27" s="76" t="str">
        <f t="shared" si="26"/>
        <v/>
      </c>
      <c r="U27" s="76" t="str">
        <f t="shared" si="14"/>
        <v/>
      </c>
      <c r="V27" s="76" t="str">
        <f t="shared" si="27"/>
        <v/>
      </c>
      <c r="W27" s="76" t="str">
        <f t="shared" si="15"/>
        <v/>
      </c>
      <c r="X27" s="76" t="str">
        <f t="shared" si="16"/>
        <v/>
      </c>
      <c r="Y27" s="109" t="str">
        <f t="shared" si="17"/>
        <v/>
      </c>
      <c r="Z27" s="110" t="str">
        <f t="shared" si="18"/>
        <v/>
      </c>
      <c r="AA27" s="109" t="str">
        <f t="shared" si="19"/>
        <v/>
      </c>
      <c r="AB27" s="110" t="str">
        <f t="shared" si="20"/>
        <v/>
      </c>
      <c r="AC27" s="109" t="str">
        <f t="shared" si="21"/>
        <v/>
      </c>
      <c r="AD27" s="110" t="str">
        <f t="shared" si="22"/>
        <v/>
      </c>
      <c r="AE27" s="133" t="str">
        <f t="shared" si="23"/>
        <v/>
      </c>
    </row>
    <row r="28" spans="1:31" ht="15.95" customHeight="1">
      <c r="A28" s="67">
        <v>24</v>
      </c>
      <c r="B28" s="179" t="str">
        <f t="shared" si="0"/>
        <v/>
      </c>
      <c r="C28" s="69" t="str">
        <f t="shared" si="1"/>
        <v/>
      </c>
      <c r="D28" s="70" t="str">
        <f t="shared" si="24"/>
        <v/>
      </c>
      <c r="E28" s="70" t="str">
        <f t="shared" si="2"/>
        <v/>
      </c>
      <c r="F28" s="70" t="str">
        <f t="shared" si="25"/>
        <v/>
      </c>
      <c r="G28" s="70" t="str">
        <f t="shared" si="3"/>
        <v/>
      </c>
      <c r="H28" s="70" t="str">
        <f t="shared" si="4"/>
        <v/>
      </c>
      <c r="I28" s="102" t="str">
        <f t="shared" si="5"/>
        <v/>
      </c>
      <c r="J28" s="103" t="str">
        <f t="shared" si="6"/>
        <v/>
      </c>
      <c r="K28" s="102" t="str">
        <f t="shared" si="7"/>
        <v/>
      </c>
      <c r="L28" s="103" t="str">
        <f t="shared" si="8"/>
        <v/>
      </c>
      <c r="M28" s="102" t="str">
        <f t="shared" si="9"/>
        <v/>
      </c>
      <c r="N28" s="103" t="str">
        <f t="shared" si="10"/>
        <v/>
      </c>
      <c r="O28" s="130" t="str">
        <f t="shared" si="11"/>
        <v/>
      </c>
      <c r="Q28" s="84">
        <v>24</v>
      </c>
      <c r="R28" s="174" t="str">
        <f t="shared" si="12"/>
        <v/>
      </c>
      <c r="S28" s="176" t="str">
        <f t="shared" si="13"/>
        <v/>
      </c>
      <c r="T28" s="76" t="str">
        <f t="shared" si="26"/>
        <v/>
      </c>
      <c r="U28" s="76" t="str">
        <f t="shared" si="14"/>
        <v/>
      </c>
      <c r="V28" s="76" t="str">
        <f t="shared" si="27"/>
        <v/>
      </c>
      <c r="W28" s="76" t="str">
        <f t="shared" si="15"/>
        <v/>
      </c>
      <c r="X28" s="76" t="str">
        <f t="shared" si="16"/>
        <v/>
      </c>
      <c r="Y28" s="109" t="str">
        <f t="shared" si="17"/>
        <v/>
      </c>
      <c r="Z28" s="110" t="str">
        <f t="shared" si="18"/>
        <v/>
      </c>
      <c r="AA28" s="109" t="str">
        <f t="shared" si="19"/>
        <v/>
      </c>
      <c r="AB28" s="110" t="str">
        <f t="shared" si="20"/>
        <v/>
      </c>
      <c r="AC28" s="109" t="str">
        <f t="shared" si="21"/>
        <v/>
      </c>
      <c r="AD28" s="110" t="str">
        <f t="shared" si="22"/>
        <v/>
      </c>
      <c r="AE28" s="133" t="str">
        <f t="shared" si="23"/>
        <v/>
      </c>
    </row>
    <row r="29" spans="1:31" ht="15.95" customHeight="1">
      <c r="A29" s="67">
        <v>25</v>
      </c>
      <c r="B29" s="179" t="str">
        <f t="shared" si="0"/>
        <v/>
      </c>
      <c r="C29" s="69" t="str">
        <f t="shared" si="1"/>
        <v/>
      </c>
      <c r="D29" s="70" t="str">
        <f t="shared" si="24"/>
        <v/>
      </c>
      <c r="E29" s="70" t="str">
        <f t="shared" si="2"/>
        <v/>
      </c>
      <c r="F29" s="70" t="str">
        <f t="shared" si="25"/>
        <v/>
      </c>
      <c r="G29" s="70" t="str">
        <f t="shared" si="3"/>
        <v/>
      </c>
      <c r="H29" s="70" t="str">
        <f t="shared" si="4"/>
        <v/>
      </c>
      <c r="I29" s="102" t="str">
        <f t="shared" si="5"/>
        <v/>
      </c>
      <c r="J29" s="103" t="str">
        <f t="shared" si="6"/>
        <v/>
      </c>
      <c r="K29" s="102" t="str">
        <f t="shared" si="7"/>
        <v/>
      </c>
      <c r="L29" s="103" t="str">
        <f t="shared" si="8"/>
        <v/>
      </c>
      <c r="M29" s="102" t="str">
        <f t="shared" si="9"/>
        <v/>
      </c>
      <c r="N29" s="103" t="str">
        <f t="shared" si="10"/>
        <v/>
      </c>
      <c r="O29" s="130" t="str">
        <f t="shared" si="11"/>
        <v/>
      </c>
      <c r="Q29" s="84">
        <v>25</v>
      </c>
      <c r="R29" s="174" t="str">
        <f t="shared" si="12"/>
        <v/>
      </c>
      <c r="S29" s="176" t="str">
        <f t="shared" si="13"/>
        <v/>
      </c>
      <c r="T29" s="76" t="str">
        <f t="shared" si="26"/>
        <v/>
      </c>
      <c r="U29" s="76" t="str">
        <f t="shared" si="14"/>
        <v/>
      </c>
      <c r="V29" s="76" t="str">
        <f t="shared" si="27"/>
        <v/>
      </c>
      <c r="W29" s="76" t="str">
        <f t="shared" si="15"/>
        <v/>
      </c>
      <c r="X29" s="76" t="str">
        <f t="shared" si="16"/>
        <v/>
      </c>
      <c r="Y29" s="109" t="str">
        <f t="shared" si="17"/>
        <v/>
      </c>
      <c r="Z29" s="110" t="str">
        <f t="shared" si="18"/>
        <v/>
      </c>
      <c r="AA29" s="109" t="str">
        <f t="shared" si="19"/>
        <v/>
      </c>
      <c r="AB29" s="110" t="str">
        <f t="shared" si="20"/>
        <v/>
      </c>
      <c r="AC29" s="109" t="str">
        <f t="shared" si="21"/>
        <v/>
      </c>
      <c r="AD29" s="110" t="str">
        <f t="shared" si="22"/>
        <v/>
      </c>
      <c r="AE29" s="133" t="str">
        <f t="shared" si="23"/>
        <v/>
      </c>
    </row>
    <row r="30" spans="1:31" ht="15.95" customHeight="1">
      <c r="A30" s="67">
        <v>26</v>
      </c>
      <c r="B30" s="179" t="str">
        <f t="shared" si="0"/>
        <v/>
      </c>
      <c r="C30" s="69" t="str">
        <f t="shared" si="1"/>
        <v/>
      </c>
      <c r="D30" s="70" t="str">
        <f t="shared" si="24"/>
        <v/>
      </c>
      <c r="E30" s="70" t="str">
        <f t="shared" si="2"/>
        <v/>
      </c>
      <c r="F30" s="70" t="str">
        <f t="shared" si="25"/>
        <v/>
      </c>
      <c r="G30" s="70" t="str">
        <f t="shared" si="3"/>
        <v/>
      </c>
      <c r="H30" s="70" t="str">
        <f t="shared" si="4"/>
        <v/>
      </c>
      <c r="I30" s="102" t="str">
        <f t="shared" si="5"/>
        <v/>
      </c>
      <c r="J30" s="103" t="str">
        <f t="shared" si="6"/>
        <v/>
      </c>
      <c r="K30" s="102" t="str">
        <f t="shared" si="7"/>
        <v/>
      </c>
      <c r="L30" s="103" t="str">
        <f t="shared" si="8"/>
        <v/>
      </c>
      <c r="M30" s="102" t="str">
        <f t="shared" si="9"/>
        <v/>
      </c>
      <c r="N30" s="103" t="str">
        <f t="shared" si="10"/>
        <v/>
      </c>
      <c r="O30" s="130" t="str">
        <f t="shared" si="11"/>
        <v/>
      </c>
      <c r="Q30" s="84">
        <v>26</v>
      </c>
      <c r="R30" s="174" t="str">
        <f t="shared" si="12"/>
        <v/>
      </c>
      <c r="S30" s="176" t="str">
        <f t="shared" si="13"/>
        <v/>
      </c>
      <c r="T30" s="76" t="str">
        <f t="shared" si="26"/>
        <v/>
      </c>
      <c r="U30" s="76" t="str">
        <f t="shared" si="14"/>
        <v/>
      </c>
      <c r="V30" s="76" t="str">
        <f t="shared" si="27"/>
        <v/>
      </c>
      <c r="W30" s="76" t="str">
        <f t="shared" si="15"/>
        <v/>
      </c>
      <c r="X30" s="76" t="str">
        <f t="shared" si="16"/>
        <v/>
      </c>
      <c r="Y30" s="109" t="str">
        <f t="shared" si="17"/>
        <v/>
      </c>
      <c r="Z30" s="110" t="str">
        <f t="shared" si="18"/>
        <v/>
      </c>
      <c r="AA30" s="109" t="str">
        <f t="shared" si="19"/>
        <v/>
      </c>
      <c r="AB30" s="110" t="str">
        <f t="shared" si="20"/>
        <v/>
      </c>
      <c r="AC30" s="109" t="str">
        <f t="shared" si="21"/>
        <v/>
      </c>
      <c r="AD30" s="110" t="str">
        <f t="shared" si="22"/>
        <v/>
      </c>
      <c r="AE30" s="133" t="str">
        <f t="shared" si="23"/>
        <v/>
      </c>
    </row>
    <row r="31" spans="1:31" ht="15.95" customHeight="1">
      <c r="A31" s="67">
        <v>27</v>
      </c>
      <c r="B31" s="179" t="str">
        <f t="shared" si="0"/>
        <v/>
      </c>
      <c r="C31" s="69" t="str">
        <f t="shared" si="1"/>
        <v/>
      </c>
      <c r="D31" s="70" t="str">
        <f t="shared" si="24"/>
        <v/>
      </c>
      <c r="E31" s="70" t="str">
        <f t="shared" si="2"/>
        <v/>
      </c>
      <c r="F31" s="70" t="str">
        <f t="shared" si="25"/>
        <v/>
      </c>
      <c r="G31" s="70" t="str">
        <f t="shared" si="3"/>
        <v/>
      </c>
      <c r="H31" s="70" t="str">
        <f t="shared" si="4"/>
        <v/>
      </c>
      <c r="I31" s="102" t="str">
        <f t="shared" si="5"/>
        <v/>
      </c>
      <c r="J31" s="103" t="str">
        <f t="shared" si="6"/>
        <v/>
      </c>
      <c r="K31" s="102" t="str">
        <f t="shared" si="7"/>
        <v/>
      </c>
      <c r="L31" s="103" t="str">
        <f t="shared" si="8"/>
        <v/>
      </c>
      <c r="M31" s="102" t="str">
        <f t="shared" si="9"/>
        <v/>
      </c>
      <c r="N31" s="103" t="str">
        <f t="shared" si="10"/>
        <v/>
      </c>
      <c r="O31" s="130" t="str">
        <f t="shared" si="11"/>
        <v/>
      </c>
      <c r="Q31" s="84">
        <v>27</v>
      </c>
      <c r="R31" s="174" t="str">
        <f t="shared" si="12"/>
        <v/>
      </c>
      <c r="S31" s="176" t="str">
        <f t="shared" si="13"/>
        <v/>
      </c>
      <c r="T31" s="76" t="str">
        <f t="shared" si="26"/>
        <v/>
      </c>
      <c r="U31" s="76" t="str">
        <f t="shared" si="14"/>
        <v/>
      </c>
      <c r="V31" s="76" t="str">
        <f t="shared" si="27"/>
        <v/>
      </c>
      <c r="W31" s="76" t="str">
        <f t="shared" si="15"/>
        <v/>
      </c>
      <c r="X31" s="76" t="str">
        <f t="shared" si="16"/>
        <v/>
      </c>
      <c r="Y31" s="109" t="str">
        <f t="shared" si="17"/>
        <v/>
      </c>
      <c r="Z31" s="110" t="str">
        <f t="shared" si="18"/>
        <v/>
      </c>
      <c r="AA31" s="109" t="str">
        <f t="shared" si="19"/>
        <v/>
      </c>
      <c r="AB31" s="110" t="str">
        <f t="shared" si="20"/>
        <v/>
      </c>
      <c r="AC31" s="109" t="str">
        <f t="shared" si="21"/>
        <v/>
      </c>
      <c r="AD31" s="110" t="str">
        <f t="shared" si="22"/>
        <v/>
      </c>
      <c r="AE31" s="133" t="str">
        <f t="shared" si="23"/>
        <v/>
      </c>
    </row>
    <row r="32" spans="1:31" ht="15.95" customHeight="1">
      <c r="A32" s="67">
        <v>28</v>
      </c>
      <c r="B32" s="179" t="str">
        <f t="shared" si="0"/>
        <v/>
      </c>
      <c r="C32" s="69" t="str">
        <f t="shared" si="1"/>
        <v/>
      </c>
      <c r="D32" s="70" t="str">
        <f t="shared" si="24"/>
        <v/>
      </c>
      <c r="E32" s="70" t="str">
        <f t="shared" si="2"/>
        <v/>
      </c>
      <c r="F32" s="70" t="str">
        <f t="shared" si="25"/>
        <v/>
      </c>
      <c r="G32" s="70" t="str">
        <f t="shared" si="3"/>
        <v/>
      </c>
      <c r="H32" s="70" t="str">
        <f t="shared" si="4"/>
        <v/>
      </c>
      <c r="I32" s="102" t="str">
        <f t="shared" si="5"/>
        <v/>
      </c>
      <c r="J32" s="103" t="str">
        <f t="shared" si="6"/>
        <v/>
      </c>
      <c r="K32" s="102" t="str">
        <f t="shared" si="7"/>
        <v/>
      </c>
      <c r="L32" s="103" t="str">
        <f t="shared" si="8"/>
        <v/>
      </c>
      <c r="M32" s="102" t="str">
        <f t="shared" si="9"/>
        <v/>
      </c>
      <c r="N32" s="103" t="str">
        <f t="shared" si="10"/>
        <v/>
      </c>
      <c r="O32" s="130" t="str">
        <f t="shared" si="11"/>
        <v/>
      </c>
      <c r="Q32" s="84">
        <v>28</v>
      </c>
      <c r="R32" s="174" t="str">
        <f t="shared" si="12"/>
        <v/>
      </c>
      <c r="S32" s="176" t="str">
        <f t="shared" si="13"/>
        <v/>
      </c>
      <c r="T32" s="76" t="str">
        <f t="shared" si="26"/>
        <v/>
      </c>
      <c r="U32" s="76" t="str">
        <f t="shared" si="14"/>
        <v/>
      </c>
      <c r="V32" s="76" t="str">
        <f t="shared" si="27"/>
        <v/>
      </c>
      <c r="W32" s="76" t="str">
        <f t="shared" si="15"/>
        <v/>
      </c>
      <c r="X32" s="76" t="str">
        <f t="shared" si="16"/>
        <v/>
      </c>
      <c r="Y32" s="109" t="str">
        <f t="shared" si="17"/>
        <v/>
      </c>
      <c r="Z32" s="110" t="str">
        <f t="shared" si="18"/>
        <v/>
      </c>
      <c r="AA32" s="109" t="str">
        <f t="shared" si="19"/>
        <v/>
      </c>
      <c r="AB32" s="110" t="str">
        <f t="shared" si="20"/>
        <v/>
      </c>
      <c r="AC32" s="109" t="str">
        <f t="shared" si="21"/>
        <v/>
      </c>
      <c r="AD32" s="110" t="str">
        <f t="shared" si="22"/>
        <v/>
      </c>
      <c r="AE32" s="133" t="str">
        <f t="shared" si="23"/>
        <v/>
      </c>
    </row>
    <row r="33" spans="1:31" ht="15.95" customHeight="1">
      <c r="A33" s="67">
        <v>29</v>
      </c>
      <c r="B33" s="179" t="str">
        <f t="shared" si="0"/>
        <v/>
      </c>
      <c r="C33" s="69" t="str">
        <f t="shared" si="1"/>
        <v/>
      </c>
      <c r="D33" s="70" t="str">
        <f t="shared" si="24"/>
        <v/>
      </c>
      <c r="E33" s="70" t="str">
        <f t="shared" si="2"/>
        <v/>
      </c>
      <c r="F33" s="70" t="str">
        <f t="shared" si="25"/>
        <v/>
      </c>
      <c r="G33" s="70" t="str">
        <f t="shared" si="3"/>
        <v/>
      </c>
      <c r="H33" s="70" t="str">
        <f t="shared" si="4"/>
        <v/>
      </c>
      <c r="I33" s="102" t="str">
        <f t="shared" si="5"/>
        <v/>
      </c>
      <c r="J33" s="103" t="str">
        <f t="shared" si="6"/>
        <v/>
      </c>
      <c r="K33" s="102" t="str">
        <f t="shared" si="7"/>
        <v/>
      </c>
      <c r="L33" s="103" t="str">
        <f t="shared" si="8"/>
        <v/>
      </c>
      <c r="M33" s="102" t="str">
        <f t="shared" si="9"/>
        <v/>
      </c>
      <c r="N33" s="103" t="str">
        <f t="shared" si="10"/>
        <v/>
      </c>
      <c r="O33" s="130" t="str">
        <f t="shared" si="11"/>
        <v/>
      </c>
      <c r="Q33" s="84">
        <v>29</v>
      </c>
      <c r="R33" s="174" t="str">
        <f t="shared" si="12"/>
        <v/>
      </c>
      <c r="S33" s="176" t="str">
        <f t="shared" si="13"/>
        <v/>
      </c>
      <c r="T33" s="76" t="str">
        <f t="shared" si="26"/>
        <v/>
      </c>
      <c r="U33" s="76" t="str">
        <f t="shared" si="14"/>
        <v/>
      </c>
      <c r="V33" s="76" t="str">
        <f t="shared" si="27"/>
        <v/>
      </c>
      <c r="W33" s="76" t="str">
        <f t="shared" si="15"/>
        <v/>
      </c>
      <c r="X33" s="76" t="str">
        <f t="shared" si="16"/>
        <v/>
      </c>
      <c r="Y33" s="109" t="str">
        <f t="shared" si="17"/>
        <v/>
      </c>
      <c r="Z33" s="110" t="str">
        <f t="shared" si="18"/>
        <v/>
      </c>
      <c r="AA33" s="109" t="str">
        <f t="shared" si="19"/>
        <v/>
      </c>
      <c r="AB33" s="110" t="str">
        <f t="shared" si="20"/>
        <v/>
      </c>
      <c r="AC33" s="109" t="str">
        <f t="shared" si="21"/>
        <v/>
      </c>
      <c r="AD33" s="110" t="str">
        <f t="shared" si="22"/>
        <v/>
      </c>
      <c r="AE33" s="133" t="str">
        <f t="shared" si="23"/>
        <v/>
      </c>
    </row>
    <row r="34" spans="1:31" ht="15.95" customHeight="1">
      <c r="A34" s="67">
        <v>30</v>
      </c>
      <c r="B34" s="179" t="str">
        <f t="shared" si="0"/>
        <v/>
      </c>
      <c r="C34" s="69" t="str">
        <f t="shared" si="1"/>
        <v/>
      </c>
      <c r="D34" s="70" t="str">
        <f t="shared" si="24"/>
        <v/>
      </c>
      <c r="E34" s="70" t="str">
        <f t="shared" si="2"/>
        <v/>
      </c>
      <c r="F34" s="70" t="str">
        <f t="shared" si="25"/>
        <v/>
      </c>
      <c r="G34" s="70" t="str">
        <f t="shared" si="3"/>
        <v/>
      </c>
      <c r="H34" s="70" t="str">
        <f t="shared" si="4"/>
        <v/>
      </c>
      <c r="I34" s="102" t="str">
        <f t="shared" si="5"/>
        <v/>
      </c>
      <c r="J34" s="103" t="str">
        <f t="shared" si="6"/>
        <v/>
      </c>
      <c r="K34" s="102" t="str">
        <f t="shared" si="7"/>
        <v/>
      </c>
      <c r="L34" s="103" t="str">
        <f t="shared" si="8"/>
        <v/>
      </c>
      <c r="M34" s="102" t="str">
        <f t="shared" si="9"/>
        <v/>
      </c>
      <c r="N34" s="103" t="str">
        <f t="shared" si="10"/>
        <v/>
      </c>
      <c r="O34" s="130" t="str">
        <f t="shared" si="11"/>
        <v/>
      </c>
      <c r="Q34" s="84">
        <v>30</v>
      </c>
      <c r="R34" s="174" t="str">
        <f t="shared" si="12"/>
        <v/>
      </c>
      <c r="S34" s="176" t="str">
        <f t="shared" si="13"/>
        <v/>
      </c>
      <c r="T34" s="76" t="str">
        <f t="shared" si="26"/>
        <v/>
      </c>
      <c r="U34" s="76" t="str">
        <f t="shared" si="14"/>
        <v/>
      </c>
      <c r="V34" s="76" t="str">
        <f t="shared" si="27"/>
        <v/>
      </c>
      <c r="W34" s="76" t="str">
        <f t="shared" si="15"/>
        <v/>
      </c>
      <c r="X34" s="76" t="str">
        <f t="shared" si="16"/>
        <v/>
      </c>
      <c r="Y34" s="109" t="str">
        <f t="shared" si="17"/>
        <v/>
      </c>
      <c r="Z34" s="110" t="str">
        <f t="shared" si="18"/>
        <v/>
      </c>
      <c r="AA34" s="109" t="str">
        <f t="shared" si="19"/>
        <v/>
      </c>
      <c r="AB34" s="110" t="str">
        <f t="shared" si="20"/>
        <v/>
      </c>
      <c r="AC34" s="109" t="str">
        <f t="shared" si="21"/>
        <v/>
      </c>
      <c r="AD34" s="110" t="str">
        <f t="shared" si="22"/>
        <v/>
      </c>
      <c r="AE34" s="133" t="str">
        <f t="shared" si="23"/>
        <v/>
      </c>
    </row>
    <row r="35" spans="1:31" ht="15.95" customHeight="1">
      <c r="A35" s="67">
        <v>31</v>
      </c>
      <c r="B35" s="179" t="str">
        <f t="shared" si="0"/>
        <v/>
      </c>
      <c r="C35" s="69" t="str">
        <f t="shared" si="1"/>
        <v/>
      </c>
      <c r="D35" s="70" t="str">
        <f t="shared" si="24"/>
        <v/>
      </c>
      <c r="E35" s="70" t="str">
        <f t="shared" si="2"/>
        <v/>
      </c>
      <c r="F35" s="70" t="str">
        <f t="shared" si="25"/>
        <v/>
      </c>
      <c r="G35" s="70" t="str">
        <f t="shared" si="3"/>
        <v/>
      </c>
      <c r="H35" s="70" t="str">
        <f t="shared" si="4"/>
        <v/>
      </c>
      <c r="I35" s="102" t="str">
        <f t="shared" si="5"/>
        <v/>
      </c>
      <c r="J35" s="103" t="str">
        <f t="shared" si="6"/>
        <v/>
      </c>
      <c r="K35" s="102" t="str">
        <f t="shared" si="7"/>
        <v/>
      </c>
      <c r="L35" s="103" t="str">
        <f t="shared" si="8"/>
        <v/>
      </c>
      <c r="M35" s="102" t="str">
        <f t="shared" si="9"/>
        <v/>
      </c>
      <c r="N35" s="103" t="str">
        <f t="shared" si="10"/>
        <v/>
      </c>
      <c r="O35" s="130" t="str">
        <f t="shared" si="11"/>
        <v/>
      </c>
      <c r="Q35" s="84">
        <v>31</v>
      </c>
      <c r="R35" s="174" t="str">
        <f t="shared" si="12"/>
        <v/>
      </c>
      <c r="S35" s="176" t="str">
        <f t="shared" si="13"/>
        <v/>
      </c>
      <c r="T35" s="76" t="str">
        <f t="shared" si="26"/>
        <v/>
      </c>
      <c r="U35" s="76" t="str">
        <f t="shared" si="14"/>
        <v/>
      </c>
      <c r="V35" s="76" t="str">
        <f t="shared" si="27"/>
        <v/>
      </c>
      <c r="W35" s="76" t="str">
        <f t="shared" si="15"/>
        <v/>
      </c>
      <c r="X35" s="76" t="str">
        <f t="shared" si="16"/>
        <v/>
      </c>
      <c r="Y35" s="109" t="str">
        <f t="shared" si="17"/>
        <v/>
      </c>
      <c r="Z35" s="110" t="str">
        <f t="shared" si="18"/>
        <v/>
      </c>
      <c r="AA35" s="109" t="str">
        <f t="shared" si="19"/>
        <v/>
      </c>
      <c r="AB35" s="110" t="str">
        <f t="shared" si="20"/>
        <v/>
      </c>
      <c r="AC35" s="109" t="str">
        <f t="shared" si="21"/>
        <v/>
      </c>
      <c r="AD35" s="110" t="str">
        <f t="shared" si="22"/>
        <v/>
      </c>
      <c r="AE35" s="133" t="str">
        <f t="shared" si="23"/>
        <v/>
      </c>
    </row>
    <row r="36" spans="1:31" ht="15.95" customHeight="1">
      <c r="A36" s="67">
        <v>32</v>
      </c>
      <c r="B36" s="179" t="str">
        <f t="shared" si="0"/>
        <v/>
      </c>
      <c r="C36" s="69" t="str">
        <f t="shared" si="1"/>
        <v/>
      </c>
      <c r="D36" s="70" t="str">
        <f t="shared" si="24"/>
        <v/>
      </c>
      <c r="E36" s="70" t="str">
        <f t="shared" si="2"/>
        <v/>
      </c>
      <c r="F36" s="70" t="str">
        <f t="shared" si="25"/>
        <v/>
      </c>
      <c r="G36" s="70" t="str">
        <f t="shared" si="3"/>
        <v/>
      </c>
      <c r="H36" s="70" t="str">
        <f t="shared" si="4"/>
        <v/>
      </c>
      <c r="I36" s="102" t="str">
        <f t="shared" si="5"/>
        <v/>
      </c>
      <c r="J36" s="103" t="str">
        <f t="shared" si="6"/>
        <v/>
      </c>
      <c r="K36" s="102" t="str">
        <f t="shared" si="7"/>
        <v/>
      </c>
      <c r="L36" s="103" t="str">
        <f t="shared" si="8"/>
        <v/>
      </c>
      <c r="M36" s="102" t="str">
        <f t="shared" si="9"/>
        <v/>
      </c>
      <c r="N36" s="103" t="str">
        <f t="shared" si="10"/>
        <v/>
      </c>
      <c r="O36" s="130" t="str">
        <f t="shared" si="11"/>
        <v/>
      </c>
      <c r="Q36" s="84">
        <v>32</v>
      </c>
      <c r="R36" s="174" t="str">
        <f t="shared" si="12"/>
        <v/>
      </c>
      <c r="S36" s="176" t="str">
        <f t="shared" si="13"/>
        <v/>
      </c>
      <c r="T36" s="76" t="str">
        <f t="shared" si="26"/>
        <v/>
      </c>
      <c r="U36" s="76" t="str">
        <f t="shared" si="14"/>
        <v/>
      </c>
      <c r="V36" s="76" t="str">
        <f t="shared" si="27"/>
        <v/>
      </c>
      <c r="W36" s="76" t="str">
        <f t="shared" si="15"/>
        <v/>
      </c>
      <c r="X36" s="76" t="str">
        <f t="shared" si="16"/>
        <v/>
      </c>
      <c r="Y36" s="109" t="str">
        <f t="shared" si="17"/>
        <v/>
      </c>
      <c r="Z36" s="110" t="str">
        <f t="shared" si="18"/>
        <v/>
      </c>
      <c r="AA36" s="109" t="str">
        <f t="shared" si="19"/>
        <v/>
      </c>
      <c r="AB36" s="110" t="str">
        <f t="shared" si="20"/>
        <v/>
      </c>
      <c r="AC36" s="109" t="str">
        <f t="shared" si="21"/>
        <v/>
      </c>
      <c r="AD36" s="110" t="str">
        <f t="shared" si="22"/>
        <v/>
      </c>
      <c r="AE36" s="133" t="str">
        <f t="shared" si="23"/>
        <v/>
      </c>
    </row>
    <row r="37" spans="1:31" ht="15.95" customHeight="1">
      <c r="A37" s="67">
        <v>33</v>
      </c>
      <c r="B37" s="179" t="str">
        <f t="shared" ref="B37:B68" si="28">IF(VLOOKUP(A37,記③男,2,FALSE)="","",VLOOKUP(A37,記③男,2,FALSE))</f>
        <v/>
      </c>
      <c r="C37" s="69" t="str">
        <f t="shared" si="1"/>
        <v/>
      </c>
      <c r="D37" s="70" t="str">
        <f t="shared" si="24"/>
        <v/>
      </c>
      <c r="E37" s="70" t="str">
        <f t="shared" ref="E37:E68" si="29">IF(B37="","",IF(VLOOKUP(B37,名簿,3,FALSE)="","",VLOOKUP(B37,名簿,3,FALSE)))</f>
        <v/>
      </c>
      <c r="F37" s="70" t="str">
        <f t="shared" si="25"/>
        <v/>
      </c>
      <c r="G37" s="70" t="str">
        <f t="shared" ref="G37:G68" si="30">IF(B37="","",IF(VLOOKUP(B37,名簿,4,FALSE)="","",VLOOKUP(B37,名簿,4,FALSE)))</f>
        <v/>
      </c>
      <c r="H37" s="70" t="str">
        <f t="shared" ref="H37:H68" si="31">IF(B37="","",IF(VLOOKUP(B37,名簿,5,FALSE)="","",VLOOKUP(B37,名簿,5,FALSE)))</f>
        <v/>
      </c>
      <c r="I37" s="102" t="str">
        <f t="shared" ref="I37:I68" si="32">IF(B37="","",IF(VLOOKUP(A37,記③男,5,FALSE)="","",VLOOKUP(A37,記③男,5,FALSE)))</f>
        <v/>
      </c>
      <c r="J37" s="103" t="str">
        <f t="shared" ref="J37:J68" si="33">IF(B37="","",IF(VLOOKUP(A37,記③男,6,FALSE)="","",VLOOKUP(A37,記③男,6,FALSE)))</f>
        <v/>
      </c>
      <c r="K37" s="102" t="str">
        <f t="shared" ref="K37:K68" si="34">IF(B37="","",IF(VLOOKUP(A37,記③男,7,FALSE)="","",VLOOKUP(A37,記③男,7,FALSE)))</f>
        <v/>
      </c>
      <c r="L37" s="103" t="str">
        <f t="shared" ref="L37:L68" si="35">IF(B37="","",IF(VLOOKUP(A37,記③男,8,FALSE)="","",VLOOKUP(A37,記③男,8,FALSE)))</f>
        <v/>
      </c>
      <c r="M37" s="102" t="str">
        <f t="shared" ref="M37:M68" si="36">IF(B37="","",IF(VLOOKUP(A37,記③男,9,FALSE)="","",VLOOKUP(A37,記③男,9,FALSE)))</f>
        <v/>
      </c>
      <c r="N37" s="103" t="str">
        <f t="shared" ref="N37:N68" si="37">IF(B37="","",IF(VLOOKUP(A37,記③男,10,FALSE)="","",VLOOKUP(A37,記③男,10,FALSE)))</f>
        <v/>
      </c>
      <c r="O37" s="130" t="str">
        <f t="shared" si="11"/>
        <v/>
      </c>
      <c r="Q37" s="84">
        <v>33</v>
      </c>
      <c r="R37" s="174" t="str">
        <f t="shared" ref="R37:R68" si="38">IF(VLOOKUP(Q37,記③女,2,FALSE)="","",VLOOKUP(Q37,記③女,2,FALSE))</f>
        <v/>
      </c>
      <c r="S37" s="176" t="str">
        <f t="shared" ref="S37:S68" si="39">IF(R37="","",VLOOKUP(R37,名簿,2,FALSE))</f>
        <v/>
      </c>
      <c r="T37" s="76" t="str">
        <f t="shared" si="26"/>
        <v/>
      </c>
      <c r="U37" s="76" t="str">
        <f t="shared" ref="U37:U68" si="40">IF(R37="","",IF(VLOOKUP(R37,名簿,3,FALSE)="","",VLOOKUP(R37,名簿,3,FALSE)))</f>
        <v/>
      </c>
      <c r="V37" s="76" t="str">
        <f t="shared" si="27"/>
        <v/>
      </c>
      <c r="W37" s="76" t="str">
        <f t="shared" ref="W37:W68" si="41">IF(R37="","",IF(VLOOKUP(R37,名簿,4,FALSE)="","",VLOOKUP(R37,名簿,4,FALSE)))</f>
        <v/>
      </c>
      <c r="X37" s="76" t="str">
        <f t="shared" ref="X37:X68" si="42">IF(R37="","",IF(VLOOKUP(R37,名簿,5,FALSE)="","",VLOOKUP(R37,名簿,5,FALSE)))</f>
        <v/>
      </c>
      <c r="Y37" s="109" t="str">
        <f t="shared" ref="Y37:Y68" si="43">IF(R37="","",IF(VLOOKUP(Q37,記③女,5,FALSE)="","",VLOOKUP(Q37,記③女,5,FALSE)))</f>
        <v/>
      </c>
      <c r="Z37" s="110" t="str">
        <f t="shared" ref="Z37:Z68" si="44">IF(R37="","",IF(VLOOKUP(Q37,記③女,6,FALSE)="","",VLOOKUP(Q37,記③女,6,FALSE)))</f>
        <v/>
      </c>
      <c r="AA37" s="109" t="str">
        <f t="shared" ref="AA37:AA68" si="45">IF(R37="","",IF(VLOOKUP(Q37,記③女,7,FALSE)="","",VLOOKUP(Q37,記③女,7,FALSE)))</f>
        <v/>
      </c>
      <c r="AB37" s="110" t="str">
        <f t="shared" ref="AB37:AB68" si="46">IF(R37="","",IF(VLOOKUP(Q37,記③女,8,FALSE)="","",VLOOKUP(Q37,記③女,8,FALSE)))</f>
        <v/>
      </c>
      <c r="AC37" s="109" t="str">
        <f t="shared" ref="AC37:AC68" si="47">IF(R37="","",IF(VLOOKUP(Q37,記③女,9,FALSE)="","",VLOOKUP(Q37,記③女,9,FALSE)))</f>
        <v/>
      </c>
      <c r="AD37" s="110" t="str">
        <f t="shared" ref="AD37:AD68" si="48">IF(R37="","",IF(VLOOKUP(Q37,記③女,10,FALSE)="","",VLOOKUP(Q37,記③女,10,FALSE)))</f>
        <v/>
      </c>
      <c r="AE37" s="133" t="str">
        <f t="shared" si="23"/>
        <v/>
      </c>
    </row>
    <row r="38" spans="1:31" ht="15.95" customHeight="1">
      <c r="A38" s="67">
        <v>34</v>
      </c>
      <c r="B38" s="179" t="str">
        <f t="shared" si="28"/>
        <v/>
      </c>
      <c r="C38" s="69" t="str">
        <f t="shared" si="1"/>
        <v/>
      </c>
      <c r="D38" s="70" t="str">
        <f t="shared" si="24"/>
        <v/>
      </c>
      <c r="E38" s="70" t="str">
        <f t="shared" si="29"/>
        <v/>
      </c>
      <c r="F38" s="70" t="str">
        <f t="shared" si="25"/>
        <v/>
      </c>
      <c r="G38" s="70" t="str">
        <f t="shared" si="30"/>
        <v/>
      </c>
      <c r="H38" s="70" t="str">
        <f t="shared" si="31"/>
        <v/>
      </c>
      <c r="I38" s="102" t="str">
        <f t="shared" si="32"/>
        <v/>
      </c>
      <c r="J38" s="103" t="str">
        <f t="shared" si="33"/>
        <v/>
      </c>
      <c r="K38" s="102" t="str">
        <f t="shared" si="34"/>
        <v/>
      </c>
      <c r="L38" s="103" t="str">
        <f t="shared" si="35"/>
        <v/>
      </c>
      <c r="M38" s="102" t="str">
        <f t="shared" si="36"/>
        <v/>
      </c>
      <c r="N38" s="103" t="str">
        <f t="shared" si="37"/>
        <v/>
      </c>
      <c r="O38" s="130" t="str">
        <f t="shared" si="11"/>
        <v/>
      </c>
      <c r="Q38" s="84">
        <v>34</v>
      </c>
      <c r="R38" s="174" t="str">
        <f t="shared" si="38"/>
        <v/>
      </c>
      <c r="S38" s="176" t="str">
        <f t="shared" si="39"/>
        <v/>
      </c>
      <c r="T38" s="76" t="str">
        <f t="shared" si="26"/>
        <v/>
      </c>
      <c r="U38" s="76" t="str">
        <f t="shared" si="40"/>
        <v/>
      </c>
      <c r="V38" s="76" t="str">
        <f t="shared" si="27"/>
        <v/>
      </c>
      <c r="W38" s="76" t="str">
        <f t="shared" si="41"/>
        <v/>
      </c>
      <c r="X38" s="76" t="str">
        <f t="shared" si="42"/>
        <v/>
      </c>
      <c r="Y38" s="109" t="str">
        <f t="shared" si="43"/>
        <v/>
      </c>
      <c r="Z38" s="110" t="str">
        <f t="shared" si="44"/>
        <v/>
      </c>
      <c r="AA38" s="109" t="str">
        <f t="shared" si="45"/>
        <v/>
      </c>
      <c r="AB38" s="110" t="str">
        <f t="shared" si="46"/>
        <v/>
      </c>
      <c r="AC38" s="109" t="str">
        <f t="shared" si="47"/>
        <v/>
      </c>
      <c r="AD38" s="110" t="str">
        <f t="shared" si="48"/>
        <v/>
      </c>
      <c r="AE38" s="133" t="str">
        <f t="shared" si="23"/>
        <v/>
      </c>
    </row>
    <row r="39" spans="1:31" ht="15.95" customHeight="1">
      <c r="A39" s="67">
        <v>35</v>
      </c>
      <c r="B39" s="179" t="str">
        <f t="shared" si="28"/>
        <v/>
      </c>
      <c r="C39" s="69" t="str">
        <f t="shared" si="1"/>
        <v/>
      </c>
      <c r="D39" s="70" t="str">
        <f t="shared" si="24"/>
        <v/>
      </c>
      <c r="E39" s="70" t="str">
        <f t="shared" si="29"/>
        <v/>
      </c>
      <c r="F39" s="70" t="str">
        <f t="shared" si="25"/>
        <v/>
      </c>
      <c r="G39" s="70" t="str">
        <f t="shared" si="30"/>
        <v/>
      </c>
      <c r="H39" s="70" t="str">
        <f t="shared" si="31"/>
        <v/>
      </c>
      <c r="I39" s="102" t="str">
        <f t="shared" si="32"/>
        <v/>
      </c>
      <c r="J39" s="103" t="str">
        <f t="shared" si="33"/>
        <v/>
      </c>
      <c r="K39" s="102" t="str">
        <f t="shared" si="34"/>
        <v/>
      </c>
      <c r="L39" s="103" t="str">
        <f t="shared" si="35"/>
        <v/>
      </c>
      <c r="M39" s="102" t="str">
        <f t="shared" si="36"/>
        <v/>
      </c>
      <c r="N39" s="103" t="str">
        <f t="shared" si="37"/>
        <v/>
      </c>
      <c r="O39" s="130" t="str">
        <f t="shared" si="11"/>
        <v/>
      </c>
      <c r="Q39" s="84">
        <v>35</v>
      </c>
      <c r="R39" s="174" t="str">
        <f t="shared" si="38"/>
        <v/>
      </c>
      <c r="S39" s="176" t="str">
        <f t="shared" si="39"/>
        <v/>
      </c>
      <c r="T39" s="76" t="str">
        <f t="shared" si="26"/>
        <v/>
      </c>
      <c r="U39" s="76" t="str">
        <f t="shared" si="40"/>
        <v/>
      </c>
      <c r="V39" s="76" t="str">
        <f t="shared" si="27"/>
        <v/>
      </c>
      <c r="W39" s="76" t="str">
        <f t="shared" si="41"/>
        <v/>
      </c>
      <c r="X39" s="76" t="str">
        <f t="shared" si="42"/>
        <v/>
      </c>
      <c r="Y39" s="109" t="str">
        <f t="shared" si="43"/>
        <v/>
      </c>
      <c r="Z39" s="110" t="str">
        <f t="shared" si="44"/>
        <v/>
      </c>
      <c r="AA39" s="109" t="str">
        <f t="shared" si="45"/>
        <v/>
      </c>
      <c r="AB39" s="110" t="str">
        <f t="shared" si="46"/>
        <v/>
      </c>
      <c r="AC39" s="109" t="str">
        <f t="shared" si="47"/>
        <v/>
      </c>
      <c r="AD39" s="110" t="str">
        <f t="shared" si="48"/>
        <v/>
      </c>
      <c r="AE39" s="133" t="str">
        <f t="shared" si="23"/>
        <v/>
      </c>
    </row>
    <row r="40" spans="1:31" ht="15.95" customHeight="1">
      <c r="A40" s="67">
        <v>36</v>
      </c>
      <c r="B40" s="179" t="str">
        <f t="shared" si="28"/>
        <v/>
      </c>
      <c r="C40" s="69" t="str">
        <f t="shared" si="1"/>
        <v/>
      </c>
      <c r="D40" s="70" t="str">
        <f t="shared" si="24"/>
        <v/>
      </c>
      <c r="E40" s="70" t="str">
        <f t="shared" si="29"/>
        <v/>
      </c>
      <c r="F40" s="70" t="str">
        <f t="shared" si="25"/>
        <v/>
      </c>
      <c r="G40" s="70" t="str">
        <f t="shared" si="30"/>
        <v/>
      </c>
      <c r="H40" s="70" t="str">
        <f t="shared" si="31"/>
        <v/>
      </c>
      <c r="I40" s="102" t="str">
        <f t="shared" si="32"/>
        <v/>
      </c>
      <c r="J40" s="103" t="str">
        <f t="shared" si="33"/>
        <v/>
      </c>
      <c r="K40" s="102" t="str">
        <f t="shared" si="34"/>
        <v/>
      </c>
      <c r="L40" s="103" t="str">
        <f t="shared" si="35"/>
        <v/>
      </c>
      <c r="M40" s="102" t="str">
        <f t="shared" si="36"/>
        <v/>
      </c>
      <c r="N40" s="103" t="str">
        <f t="shared" si="37"/>
        <v/>
      </c>
      <c r="O40" s="130" t="str">
        <f t="shared" si="11"/>
        <v/>
      </c>
      <c r="Q40" s="84">
        <v>36</v>
      </c>
      <c r="R40" s="174" t="str">
        <f t="shared" si="38"/>
        <v/>
      </c>
      <c r="S40" s="176" t="str">
        <f t="shared" si="39"/>
        <v/>
      </c>
      <c r="T40" s="76" t="str">
        <f t="shared" si="26"/>
        <v/>
      </c>
      <c r="U40" s="76" t="str">
        <f t="shared" si="40"/>
        <v/>
      </c>
      <c r="V40" s="76" t="str">
        <f t="shared" si="27"/>
        <v/>
      </c>
      <c r="W40" s="76" t="str">
        <f t="shared" si="41"/>
        <v/>
      </c>
      <c r="X40" s="76" t="str">
        <f t="shared" si="42"/>
        <v/>
      </c>
      <c r="Y40" s="109" t="str">
        <f t="shared" si="43"/>
        <v/>
      </c>
      <c r="Z40" s="110" t="str">
        <f t="shared" si="44"/>
        <v/>
      </c>
      <c r="AA40" s="109" t="str">
        <f t="shared" si="45"/>
        <v/>
      </c>
      <c r="AB40" s="110" t="str">
        <f t="shared" si="46"/>
        <v/>
      </c>
      <c r="AC40" s="109" t="str">
        <f t="shared" si="47"/>
        <v/>
      </c>
      <c r="AD40" s="110" t="str">
        <f t="shared" si="48"/>
        <v/>
      </c>
      <c r="AE40" s="133" t="str">
        <f t="shared" si="23"/>
        <v/>
      </c>
    </row>
    <row r="41" spans="1:31" ht="15.95" customHeight="1">
      <c r="A41" s="67">
        <v>37</v>
      </c>
      <c r="B41" s="179" t="str">
        <f t="shared" si="28"/>
        <v/>
      </c>
      <c r="C41" s="69" t="str">
        <f t="shared" si="1"/>
        <v/>
      </c>
      <c r="D41" s="70" t="str">
        <f t="shared" si="24"/>
        <v/>
      </c>
      <c r="E41" s="70" t="str">
        <f t="shared" si="29"/>
        <v/>
      </c>
      <c r="F41" s="70" t="str">
        <f t="shared" si="25"/>
        <v/>
      </c>
      <c r="G41" s="70" t="str">
        <f t="shared" si="30"/>
        <v/>
      </c>
      <c r="H41" s="70" t="str">
        <f t="shared" si="31"/>
        <v/>
      </c>
      <c r="I41" s="102" t="str">
        <f t="shared" si="32"/>
        <v/>
      </c>
      <c r="J41" s="103" t="str">
        <f t="shared" si="33"/>
        <v/>
      </c>
      <c r="K41" s="102" t="str">
        <f t="shared" si="34"/>
        <v/>
      </c>
      <c r="L41" s="103" t="str">
        <f t="shared" si="35"/>
        <v/>
      </c>
      <c r="M41" s="102" t="str">
        <f t="shared" si="36"/>
        <v/>
      </c>
      <c r="N41" s="103" t="str">
        <f t="shared" si="37"/>
        <v/>
      </c>
      <c r="O41" s="130" t="str">
        <f t="shared" si="11"/>
        <v/>
      </c>
      <c r="Q41" s="84">
        <v>37</v>
      </c>
      <c r="R41" s="174" t="str">
        <f t="shared" si="38"/>
        <v/>
      </c>
      <c r="S41" s="176" t="str">
        <f t="shared" si="39"/>
        <v/>
      </c>
      <c r="T41" s="76" t="str">
        <f t="shared" si="26"/>
        <v/>
      </c>
      <c r="U41" s="76" t="str">
        <f t="shared" si="40"/>
        <v/>
      </c>
      <c r="V41" s="76" t="str">
        <f t="shared" si="27"/>
        <v/>
      </c>
      <c r="W41" s="76" t="str">
        <f t="shared" si="41"/>
        <v/>
      </c>
      <c r="X41" s="76" t="str">
        <f t="shared" si="42"/>
        <v/>
      </c>
      <c r="Y41" s="109" t="str">
        <f t="shared" si="43"/>
        <v/>
      </c>
      <c r="Z41" s="110" t="str">
        <f t="shared" si="44"/>
        <v/>
      </c>
      <c r="AA41" s="109" t="str">
        <f t="shared" si="45"/>
        <v/>
      </c>
      <c r="AB41" s="110" t="str">
        <f t="shared" si="46"/>
        <v/>
      </c>
      <c r="AC41" s="109" t="str">
        <f t="shared" si="47"/>
        <v/>
      </c>
      <c r="AD41" s="110" t="str">
        <f t="shared" si="48"/>
        <v/>
      </c>
      <c r="AE41" s="133" t="str">
        <f t="shared" si="23"/>
        <v/>
      </c>
    </row>
    <row r="42" spans="1:31" ht="15.95" customHeight="1">
      <c r="A42" s="67">
        <v>38</v>
      </c>
      <c r="B42" s="179" t="str">
        <f t="shared" si="28"/>
        <v/>
      </c>
      <c r="C42" s="69" t="str">
        <f t="shared" si="1"/>
        <v/>
      </c>
      <c r="D42" s="70" t="str">
        <f t="shared" si="24"/>
        <v/>
      </c>
      <c r="E42" s="70" t="str">
        <f t="shared" si="29"/>
        <v/>
      </c>
      <c r="F42" s="70" t="str">
        <f t="shared" si="25"/>
        <v/>
      </c>
      <c r="G42" s="70" t="str">
        <f t="shared" si="30"/>
        <v/>
      </c>
      <c r="H42" s="70" t="str">
        <f t="shared" si="31"/>
        <v/>
      </c>
      <c r="I42" s="102" t="str">
        <f t="shared" si="32"/>
        <v/>
      </c>
      <c r="J42" s="103" t="str">
        <f t="shared" si="33"/>
        <v/>
      </c>
      <c r="K42" s="102" t="str">
        <f t="shared" si="34"/>
        <v/>
      </c>
      <c r="L42" s="103" t="str">
        <f t="shared" si="35"/>
        <v/>
      </c>
      <c r="M42" s="102" t="str">
        <f t="shared" si="36"/>
        <v/>
      </c>
      <c r="N42" s="103" t="str">
        <f t="shared" si="37"/>
        <v/>
      </c>
      <c r="O42" s="130" t="str">
        <f t="shared" si="11"/>
        <v/>
      </c>
      <c r="Q42" s="84">
        <v>38</v>
      </c>
      <c r="R42" s="174" t="str">
        <f t="shared" si="38"/>
        <v/>
      </c>
      <c r="S42" s="176" t="str">
        <f t="shared" si="39"/>
        <v/>
      </c>
      <c r="T42" s="76" t="str">
        <f t="shared" si="26"/>
        <v/>
      </c>
      <c r="U42" s="76" t="str">
        <f t="shared" si="40"/>
        <v/>
      </c>
      <c r="V42" s="76" t="str">
        <f t="shared" si="27"/>
        <v/>
      </c>
      <c r="W42" s="76" t="str">
        <f t="shared" si="41"/>
        <v/>
      </c>
      <c r="X42" s="76" t="str">
        <f t="shared" si="42"/>
        <v/>
      </c>
      <c r="Y42" s="109" t="str">
        <f t="shared" si="43"/>
        <v/>
      </c>
      <c r="Z42" s="110" t="str">
        <f t="shared" si="44"/>
        <v/>
      </c>
      <c r="AA42" s="109" t="str">
        <f t="shared" si="45"/>
        <v/>
      </c>
      <c r="AB42" s="110" t="str">
        <f t="shared" si="46"/>
        <v/>
      </c>
      <c r="AC42" s="109" t="str">
        <f t="shared" si="47"/>
        <v/>
      </c>
      <c r="AD42" s="110" t="str">
        <f t="shared" si="48"/>
        <v/>
      </c>
      <c r="AE42" s="133" t="str">
        <f t="shared" si="23"/>
        <v/>
      </c>
    </row>
    <row r="43" spans="1:31" ht="15.95" customHeight="1">
      <c r="A43" s="67">
        <v>39</v>
      </c>
      <c r="B43" s="179" t="str">
        <f t="shared" si="28"/>
        <v/>
      </c>
      <c r="C43" s="69" t="str">
        <f t="shared" si="1"/>
        <v/>
      </c>
      <c r="D43" s="70" t="str">
        <f t="shared" si="24"/>
        <v/>
      </c>
      <c r="E43" s="70" t="str">
        <f t="shared" si="29"/>
        <v/>
      </c>
      <c r="F43" s="70" t="str">
        <f t="shared" si="25"/>
        <v/>
      </c>
      <c r="G43" s="70" t="str">
        <f t="shared" si="30"/>
        <v/>
      </c>
      <c r="H43" s="70" t="str">
        <f t="shared" si="31"/>
        <v/>
      </c>
      <c r="I43" s="102" t="str">
        <f t="shared" si="32"/>
        <v/>
      </c>
      <c r="J43" s="103" t="str">
        <f t="shared" si="33"/>
        <v/>
      </c>
      <c r="K43" s="102" t="str">
        <f t="shared" si="34"/>
        <v/>
      </c>
      <c r="L43" s="103" t="str">
        <f t="shared" si="35"/>
        <v/>
      </c>
      <c r="M43" s="102" t="str">
        <f t="shared" si="36"/>
        <v/>
      </c>
      <c r="N43" s="103" t="str">
        <f t="shared" si="37"/>
        <v/>
      </c>
      <c r="O43" s="130" t="str">
        <f t="shared" si="11"/>
        <v/>
      </c>
      <c r="Q43" s="84">
        <v>39</v>
      </c>
      <c r="R43" s="174" t="str">
        <f t="shared" si="38"/>
        <v/>
      </c>
      <c r="S43" s="176" t="str">
        <f t="shared" si="39"/>
        <v/>
      </c>
      <c r="T43" s="76" t="str">
        <f t="shared" si="26"/>
        <v/>
      </c>
      <c r="U43" s="76" t="str">
        <f t="shared" si="40"/>
        <v/>
      </c>
      <c r="V43" s="76" t="str">
        <f t="shared" si="27"/>
        <v/>
      </c>
      <c r="W43" s="76" t="str">
        <f t="shared" si="41"/>
        <v/>
      </c>
      <c r="X43" s="76" t="str">
        <f t="shared" si="42"/>
        <v/>
      </c>
      <c r="Y43" s="109" t="str">
        <f t="shared" si="43"/>
        <v/>
      </c>
      <c r="Z43" s="110" t="str">
        <f t="shared" si="44"/>
        <v/>
      </c>
      <c r="AA43" s="109" t="str">
        <f t="shared" si="45"/>
        <v/>
      </c>
      <c r="AB43" s="110" t="str">
        <f t="shared" si="46"/>
        <v/>
      </c>
      <c r="AC43" s="109" t="str">
        <f t="shared" si="47"/>
        <v/>
      </c>
      <c r="AD43" s="110" t="str">
        <f t="shared" si="48"/>
        <v/>
      </c>
      <c r="AE43" s="133" t="str">
        <f t="shared" si="23"/>
        <v/>
      </c>
    </row>
    <row r="44" spans="1:31" ht="15.95" customHeight="1">
      <c r="A44" s="67">
        <v>40</v>
      </c>
      <c r="B44" s="179" t="str">
        <f t="shared" si="28"/>
        <v/>
      </c>
      <c r="C44" s="69" t="str">
        <f t="shared" si="1"/>
        <v/>
      </c>
      <c r="D44" s="70" t="str">
        <f t="shared" si="24"/>
        <v/>
      </c>
      <c r="E44" s="70" t="str">
        <f t="shared" si="29"/>
        <v/>
      </c>
      <c r="F44" s="70" t="str">
        <f t="shared" si="25"/>
        <v/>
      </c>
      <c r="G44" s="70" t="str">
        <f t="shared" si="30"/>
        <v/>
      </c>
      <c r="H44" s="70" t="str">
        <f t="shared" si="31"/>
        <v/>
      </c>
      <c r="I44" s="102" t="str">
        <f t="shared" si="32"/>
        <v/>
      </c>
      <c r="J44" s="103" t="str">
        <f t="shared" si="33"/>
        <v/>
      </c>
      <c r="K44" s="102" t="str">
        <f t="shared" si="34"/>
        <v/>
      </c>
      <c r="L44" s="103" t="str">
        <f t="shared" si="35"/>
        <v/>
      </c>
      <c r="M44" s="102" t="str">
        <f t="shared" si="36"/>
        <v/>
      </c>
      <c r="N44" s="103" t="str">
        <f t="shared" si="37"/>
        <v/>
      </c>
      <c r="O44" s="130" t="str">
        <f t="shared" si="11"/>
        <v/>
      </c>
      <c r="Q44" s="84">
        <v>40</v>
      </c>
      <c r="R44" s="174" t="str">
        <f t="shared" si="38"/>
        <v/>
      </c>
      <c r="S44" s="176" t="str">
        <f t="shared" si="39"/>
        <v/>
      </c>
      <c r="T44" s="76" t="str">
        <f t="shared" si="26"/>
        <v/>
      </c>
      <c r="U44" s="76" t="str">
        <f t="shared" si="40"/>
        <v/>
      </c>
      <c r="V44" s="76" t="str">
        <f t="shared" si="27"/>
        <v/>
      </c>
      <c r="W44" s="76" t="str">
        <f t="shared" si="41"/>
        <v/>
      </c>
      <c r="X44" s="76" t="str">
        <f t="shared" si="42"/>
        <v/>
      </c>
      <c r="Y44" s="109" t="str">
        <f t="shared" si="43"/>
        <v/>
      </c>
      <c r="Z44" s="110" t="str">
        <f t="shared" si="44"/>
        <v/>
      </c>
      <c r="AA44" s="109" t="str">
        <f t="shared" si="45"/>
        <v/>
      </c>
      <c r="AB44" s="110" t="str">
        <f t="shared" si="46"/>
        <v/>
      </c>
      <c r="AC44" s="109" t="str">
        <f t="shared" si="47"/>
        <v/>
      </c>
      <c r="AD44" s="110" t="str">
        <f t="shared" si="48"/>
        <v/>
      </c>
      <c r="AE44" s="133" t="str">
        <f t="shared" si="23"/>
        <v/>
      </c>
    </row>
    <row r="45" spans="1:31" ht="15.95" customHeight="1">
      <c r="A45" s="67">
        <v>41</v>
      </c>
      <c r="B45" s="179" t="str">
        <f t="shared" si="28"/>
        <v/>
      </c>
      <c r="C45" s="69" t="str">
        <f t="shared" si="1"/>
        <v/>
      </c>
      <c r="D45" s="70" t="str">
        <f t="shared" si="24"/>
        <v/>
      </c>
      <c r="E45" s="70" t="str">
        <f t="shared" si="29"/>
        <v/>
      </c>
      <c r="F45" s="70" t="str">
        <f t="shared" si="25"/>
        <v/>
      </c>
      <c r="G45" s="70" t="str">
        <f t="shared" si="30"/>
        <v/>
      </c>
      <c r="H45" s="70" t="str">
        <f t="shared" si="31"/>
        <v/>
      </c>
      <c r="I45" s="102" t="str">
        <f t="shared" si="32"/>
        <v/>
      </c>
      <c r="J45" s="103" t="str">
        <f t="shared" si="33"/>
        <v/>
      </c>
      <c r="K45" s="102" t="str">
        <f t="shared" si="34"/>
        <v/>
      </c>
      <c r="L45" s="103" t="str">
        <f t="shared" si="35"/>
        <v/>
      </c>
      <c r="M45" s="102" t="str">
        <f t="shared" si="36"/>
        <v/>
      </c>
      <c r="N45" s="103" t="str">
        <f t="shared" si="37"/>
        <v/>
      </c>
      <c r="O45" s="130" t="str">
        <f t="shared" si="11"/>
        <v/>
      </c>
      <c r="Q45" s="84">
        <v>41</v>
      </c>
      <c r="R45" s="174" t="str">
        <f t="shared" si="38"/>
        <v/>
      </c>
      <c r="S45" s="176" t="str">
        <f t="shared" si="39"/>
        <v/>
      </c>
      <c r="T45" s="76" t="str">
        <f t="shared" si="26"/>
        <v/>
      </c>
      <c r="U45" s="76" t="str">
        <f t="shared" si="40"/>
        <v/>
      </c>
      <c r="V45" s="76" t="str">
        <f t="shared" si="27"/>
        <v/>
      </c>
      <c r="W45" s="76" t="str">
        <f t="shared" si="41"/>
        <v/>
      </c>
      <c r="X45" s="76" t="str">
        <f t="shared" si="42"/>
        <v/>
      </c>
      <c r="Y45" s="109" t="str">
        <f t="shared" si="43"/>
        <v/>
      </c>
      <c r="Z45" s="110" t="str">
        <f t="shared" si="44"/>
        <v/>
      </c>
      <c r="AA45" s="109" t="str">
        <f t="shared" si="45"/>
        <v/>
      </c>
      <c r="AB45" s="110" t="str">
        <f t="shared" si="46"/>
        <v/>
      </c>
      <c r="AC45" s="109" t="str">
        <f t="shared" si="47"/>
        <v/>
      </c>
      <c r="AD45" s="110" t="str">
        <f t="shared" si="48"/>
        <v/>
      </c>
      <c r="AE45" s="133" t="str">
        <f t="shared" si="23"/>
        <v/>
      </c>
    </row>
    <row r="46" spans="1:31" ht="15.95" customHeight="1">
      <c r="A46" s="67">
        <v>42</v>
      </c>
      <c r="B46" s="179" t="str">
        <f t="shared" si="28"/>
        <v/>
      </c>
      <c r="C46" s="69" t="str">
        <f t="shared" si="1"/>
        <v/>
      </c>
      <c r="D46" s="70" t="str">
        <f t="shared" si="24"/>
        <v/>
      </c>
      <c r="E46" s="70" t="str">
        <f t="shared" si="29"/>
        <v/>
      </c>
      <c r="F46" s="70" t="str">
        <f t="shared" si="25"/>
        <v/>
      </c>
      <c r="G46" s="70" t="str">
        <f t="shared" si="30"/>
        <v/>
      </c>
      <c r="H46" s="70" t="str">
        <f t="shared" si="31"/>
        <v/>
      </c>
      <c r="I46" s="102" t="str">
        <f t="shared" si="32"/>
        <v/>
      </c>
      <c r="J46" s="103" t="str">
        <f t="shared" si="33"/>
        <v/>
      </c>
      <c r="K46" s="102" t="str">
        <f t="shared" si="34"/>
        <v/>
      </c>
      <c r="L46" s="103" t="str">
        <f t="shared" si="35"/>
        <v/>
      </c>
      <c r="M46" s="102" t="str">
        <f t="shared" si="36"/>
        <v/>
      </c>
      <c r="N46" s="103" t="str">
        <f t="shared" si="37"/>
        <v/>
      </c>
      <c r="O46" s="130" t="str">
        <f t="shared" si="11"/>
        <v/>
      </c>
      <c r="Q46" s="84">
        <v>42</v>
      </c>
      <c r="R46" s="174" t="str">
        <f t="shared" si="38"/>
        <v/>
      </c>
      <c r="S46" s="176" t="str">
        <f t="shared" si="39"/>
        <v/>
      </c>
      <c r="T46" s="76" t="str">
        <f t="shared" si="26"/>
        <v/>
      </c>
      <c r="U46" s="76" t="str">
        <f t="shared" si="40"/>
        <v/>
      </c>
      <c r="V46" s="76" t="str">
        <f t="shared" si="27"/>
        <v/>
      </c>
      <c r="W46" s="76" t="str">
        <f t="shared" si="41"/>
        <v/>
      </c>
      <c r="X46" s="76" t="str">
        <f t="shared" si="42"/>
        <v/>
      </c>
      <c r="Y46" s="109" t="str">
        <f t="shared" si="43"/>
        <v/>
      </c>
      <c r="Z46" s="110" t="str">
        <f t="shared" si="44"/>
        <v/>
      </c>
      <c r="AA46" s="109" t="str">
        <f t="shared" si="45"/>
        <v/>
      </c>
      <c r="AB46" s="110" t="str">
        <f t="shared" si="46"/>
        <v/>
      </c>
      <c r="AC46" s="109" t="str">
        <f t="shared" si="47"/>
        <v/>
      </c>
      <c r="AD46" s="110" t="str">
        <f t="shared" si="48"/>
        <v/>
      </c>
      <c r="AE46" s="133" t="str">
        <f t="shared" si="23"/>
        <v/>
      </c>
    </row>
    <row r="47" spans="1:31" ht="15.95" customHeight="1">
      <c r="A47" s="67">
        <v>43</v>
      </c>
      <c r="B47" s="179" t="str">
        <f t="shared" si="28"/>
        <v/>
      </c>
      <c r="C47" s="69" t="str">
        <f t="shared" si="1"/>
        <v/>
      </c>
      <c r="D47" s="70" t="str">
        <f t="shared" si="24"/>
        <v/>
      </c>
      <c r="E47" s="70" t="str">
        <f t="shared" si="29"/>
        <v/>
      </c>
      <c r="F47" s="70" t="str">
        <f t="shared" si="25"/>
        <v/>
      </c>
      <c r="G47" s="70" t="str">
        <f t="shared" si="30"/>
        <v/>
      </c>
      <c r="H47" s="70" t="str">
        <f t="shared" si="31"/>
        <v/>
      </c>
      <c r="I47" s="102" t="str">
        <f t="shared" si="32"/>
        <v/>
      </c>
      <c r="J47" s="103" t="str">
        <f t="shared" si="33"/>
        <v/>
      </c>
      <c r="K47" s="102" t="str">
        <f t="shared" si="34"/>
        <v/>
      </c>
      <c r="L47" s="103" t="str">
        <f t="shared" si="35"/>
        <v/>
      </c>
      <c r="M47" s="102" t="str">
        <f t="shared" si="36"/>
        <v/>
      </c>
      <c r="N47" s="103" t="str">
        <f t="shared" si="37"/>
        <v/>
      </c>
      <c r="O47" s="130" t="str">
        <f t="shared" si="11"/>
        <v/>
      </c>
      <c r="Q47" s="84">
        <v>43</v>
      </c>
      <c r="R47" s="174" t="str">
        <f t="shared" si="38"/>
        <v/>
      </c>
      <c r="S47" s="176" t="str">
        <f t="shared" si="39"/>
        <v/>
      </c>
      <c r="T47" s="76" t="str">
        <f t="shared" si="26"/>
        <v/>
      </c>
      <c r="U47" s="76" t="str">
        <f t="shared" si="40"/>
        <v/>
      </c>
      <c r="V47" s="76" t="str">
        <f t="shared" si="27"/>
        <v/>
      </c>
      <c r="W47" s="76" t="str">
        <f t="shared" si="41"/>
        <v/>
      </c>
      <c r="X47" s="76" t="str">
        <f t="shared" si="42"/>
        <v/>
      </c>
      <c r="Y47" s="109" t="str">
        <f t="shared" si="43"/>
        <v/>
      </c>
      <c r="Z47" s="110" t="str">
        <f t="shared" si="44"/>
        <v/>
      </c>
      <c r="AA47" s="109" t="str">
        <f t="shared" si="45"/>
        <v/>
      </c>
      <c r="AB47" s="110" t="str">
        <f t="shared" si="46"/>
        <v/>
      </c>
      <c r="AC47" s="109" t="str">
        <f t="shared" si="47"/>
        <v/>
      </c>
      <c r="AD47" s="110" t="str">
        <f t="shared" si="48"/>
        <v/>
      </c>
      <c r="AE47" s="133" t="str">
        <f t="shared" si="23"/>
        <v/>
      </c>
    </row>
    <row r="48" spans="1:31" ht="15.95" customHeight="1">
      <c r="A48" s="67">
        <v>44</v>
      </c>
      <c r="B48" s="179" t="str">
        <f t="shared" si="28"/>
        <v/>
      </c>
      <c r="C48" s="69" t="str">
        <f t="shared" si="1"/>
        <v/>
      </c>
      <c r="D48" s="70" t="str">
        <f t="shared" si="24"/>
        <v/>
      </c>
      <c r="E48" s="70" t="str">
        <f t="shared" si="29"/>
        <v/>
      </c>
      <c r="F48" s="70" t="str">
        <f t="shared" si="25"/>
        <v/>
      </c>
      <c r="G48" s="70" t="str">
        <f t="shared" si="30"/>
        <v/>
      </c>
      <c r="H48" s="70" t="str">
        <f t="shared" si="31"/>
        <v/>
      </c>
      <c r="I48" s="102" t="str">
        <f t="shared" si="32"/>
        <v/>
      </c>
      <c r="J48" s="103" t="str">
        <f t="shared" si="33"/>
        <v/>
      </c>
      <c r="K48" s="102" t="str">
        <f t="shared" si="34"/>
        <v/>
      </c>
      <c r="L48" s="103" t="str">
        <f t="shared" si="35"/>
        <v/>
      </c>
      <c r="M48" s="102" t="str">
        <f t="shared" si="36"/>
        <v/>
      </c>
      <c r="N48" s="103" t="str">
        <f t="shared" si="37"/>
        <v/>
      </c>
      <c r="O48" s="130" t="str">
        <f t="shared" si="11"/>
        <v/>
      </c>
      <c r="Q48" s="84">
        <v>44</v>
      </c>
      <c r="R48" s="174" t="str">
        <f t="shared" si="38"/>
        <v/>
      </c>
      <c r="S48" s="176" t="str">
        <f t="shared" si="39"/>
        <v/>
      </c>
      <c r="T48" s="76" t="str">
        <f t="shared" si="26"/>
        <v/>
      </c>
      <c r="U48" s="76" t="str">
        <f t="shared" si="40"/>
        <v/>
      </c>
      <c r="V48" s="76" t="str">
        <f t="shared" si="27"/>
        <v/>
      </c>
      <c r="W48" s="76" t="str">
        <f t="shared" si="41"/>
        <v/>
      </c>
      <c r="X48" s="76" t="str">
        <f t="shared" si="42"/>
        <v/>
      </c>
      <c r="Y48" s="109" t="str">
        <f t="shared" si="43"/>
        <v/>
      </c>
      <c r="Z48" s="110" t="str">
        <f t="shared" si="44"/>
        <v/>
      </c>
      <c r="AA48" s="109" t="str">
        <f t="shared" si="45"/>
        <v/>
      </c>
      <c r="AB48" s="110" t="str">
        <f t="shared" si="46"/>
        <v/>
      </c>
      <c r="AC48" s="109" t="str">
        <f t="shared" si="47"/>
        <v/>
      </c>
      <c r="AD48" s="110" t="str">
        <f t="shared" si="48"/>
        <v/>
      </c>
      <c r="AE48" s="133" t="str">
        <f t="shared" si="23"/>
        <v/>
      </c>
    </row>
    <row r="49" spans="1:31" ht="15.95" customHeight="1">
      <c r="A49" s="67">
        <v>45</v>
      </c>
      <c r="B49" s="179" t="str">
        <f t="shared" si="28"/>
        <v/>
      </c>
      <c r="C49" s="69" t="str">
        <f t="shared" si="1"/>
        <v/>
      </c>
      <c r="D49" s="70" t="str">
        <f t="shared" si="24"/>
        <v/>
      </c>
      <c r="E49" s="70" t="str">
        <f t="shared" si="29"/>
        <v/>
      </c>
      <c r="F49" s="70" t="str">
        <f t="shared" si="25"/>
        <v/>
      </c>
      <c r="G49" s="70" t="str">
        <f t="shared" si="30"/>
        <v/>
      </c>
      <c r="H49" s="70" t="str">
        <f t="shared" si="31"/>
        <v/>
      </c>
      <c r="I49" s="102" t="str">
        <f t="shared" si="32"/>
        <v/>
      </c>
      <c r="J49" s="103" t="str">
        <f t="shared" si="33"/>
        <v/>
      </c>
      <c r="K49" s="102" t="str">
        <f t="shared" si="34"/>
        <v/>
      </c>
      <c r="L49" s="103" t="str">
        <f t="shared" si="35"/>
        <v/>
      </c>
      <c r="M49" s="102" t="str">
        <f t="shared" si="36"/>
        <v/>
      </c>
      <c r="N49" s="103" t="str">
        <f t="shared" si="37"/>
        <v/>
      </c>
      <c r="O49" s="130" t="str">
        <f t="shared" si="11"/>
        <v/>
      </c>
      <c r="Q49" s="84">
        <v>45</v>
      </c>
      <c r="R49" s="174" t="str">
        <f t="shared" si="38"/>
        <v/>
      </c>
      <c r="S49" s="176" t="str">
        <f t="shared" si="39"/>
        <v/>
      </c>
      <c r="T49" s="76" t="str">
        <f t="shared" si="26"/>
        <v/>
      </c>
      <c r="U49" s="76" t="str">
        <f t="shared" si="40"/>
        <v/>
      </c>
      <c r="V49" s="76" t="str">
        <f t="shared" si="27"/>
        <v/>
      </c>
      <c r="W49" s="76" t="str">
        <f t="shared" si="41"/>
        <v/>
      </c>
      <c r="X49" s="76" t="str">
        <f t="shared" si="42"/>
        <v/>
      </c>
      <c r="Y49" s="109" t="str">
        <f t="shared" si="43"/>
        <v/>
      </c>
      <c r="Z49" s="110" t="str">
        <f t="shared" si="44"/>
        <v/>
      </c>
      <c r="AA49" s="109" t="str">
        <f t="shared" si="45"/>
        <v/>
      </c>
      <c r="AB49" s="110" t="str">
        <f t="shared" si="46"/>
        <v/>
      </c>
      <c r="AC49" s="109" t="str">
        <f t="shared" si="47"/>
        <v/>
      </c>
      <c r="AD49" s="110" t="str">
        <f t="shared" si="48"/>
        <v/>
      </c>
      <c r="AE49" s="133" t="str">
        <f t="shared" si="23"/>
        <v/>
      </c>
    </row>
    <row r="50" spans="1:31" ht="15.95" customHeight="1">
      <c r="A50" s="67">
        <v>46</v>
      </c>
      <c r="B50" s="179" t="str">
        <f t="shared" si="28"/>
        <v/>
      </c>
      <c r="C50" s="69" t="str">
        <f t="shared" si="1"/>
        <v/>
      </c>
      <c r="D50" s="70" t="str">
        <f t="shared" si="24"/>
        <v/>
      </c>
      <c r="E50" s="70" t="str">
        <f t="shared" si="29"/>
        <v/>
      </c>
      <c r="F50" s="70" t="str">
        <f t="shared" si="25"/>
        <v/>
      </c>
      <c r="G50" s="70" t="str">
        <f t="shared" si="30"/>
        <v/>
      </c>
      <c r="H50" s="70" t="str">
        <f t="shared" si="31"/>
        <v/>
      </c>
      <c r="I50" s="102" t="str">
        <f t="shared" si="32"/>
        <v/>
      </c>
      <c r="J50" s="103" t="str">
        <f t="shared" si="33"/>
        <v/>
      </c>
      <c r="K50" s="102" t="str">
        <f t="shared" si="34"/>
        <v/>
      </c>
      <c r="L50" s="103" t="str">
        <f t="shared" si="35"/>
        <v/>
      </c>
      <c r="M50" s="102" t="str">
        <f t="shared" si="36"/>
        <v/>
      </c>
      <c r="N50" s="103" t="str">
        <f t="shared" si="37"/>
        <v/>
      </c>
      <c r="O50" s="130" t="str">
        <f t="shared" si="11"/>
        <v/>
      </c>
      <c r="Q50" s="84">
        <v>46</v>
      </c>
      <c r="R50" s="174" t="str">
        <f t="shared" si="38"/>
        <v/>
      </c>
      <c r="S50" s="176" t="str">
        <f t="shared" si="39"/>
        <v/>
      </c>
      <c r="T50" s="76" t="str">
        <f t="shared" si="26"/>
        <v/>
      </c>
      <c r="U50" s="76" t="str">
        <f t="shared" si="40"/>
        <v/>
      </c>
      <c r="V50" s="76" t="str">
        <f t="shared" si="27"/>
        <v/>
      </c>
      <c r="W50" s="76" t="str">
        <f t="shared" si="41"/>
        <v/>
      </c>
      <c r="X50" s="76" t="str">
        <f t="shared" si="42"/>
        <v/>
      </c>
      <c r="Y50" s="109" t="str">
        <f t="shared" si="43"/>
        <v/>
      </c>
      <c r="Z50" s="110" t="str">
        <f t="shared" si="44"/>
        <v/>
      </c>
      <c r="AA50" s="109" t="str">
        <f t="shared" si="45"/>
        <v/>
      </c>
      <c r="AB50" s="110" t="str">
        <f t="shared" si="46"/>
        <v/>
      </c>
      <c r="AC50" s="109" t="str">
        <f t="shared" si="47"/>
        <v/>
      </c>
      <c r="AD50" s="110" t="str">
        <f t="shared" si="48"/>
        <v/>
      </c>
      <c r="AE50" s="133" t="str">
        <f t="shared" si="23"/>
        <v/>
      </c>
    </row>
    <row r="51" spans="1:31" ht="15.95" customHeight="1">
      <c r="A51" s="67">
        <v>47</v>
      </c>
      <c r="B51" s="179" t="str">
        <f t="shared" si="28"/>
        <v/>
      </c>
      <c r="C51" s="69" t="str">
        <f t="shared" si="1"/>
        <v/>
      </c>
      <c r="D51" s="70" t="str">
        <f t="shared" si="24"/>
        <v/>
      </c>
      <c r="E51" s="70" t="str">
        <f t="shared" si="29"/>
        <v/>
      </c>
      <c r="F51" s="70" t="str">
        <f t="shared" si="25"/>
        <v/>
      </c>
      <c r="G51" s="70" t="str">
        <f t="shared" si="30"/>
        <v/>
      </c>
      <c r="H51" s="70" t="str">
        <f t="shared" si="31"/>
        <v/>
      </c>
      <c r="I51" s="102" t="str">
        <f t="shared" si="32"/>
        <v/>
      </c>
      <c r="J51" s="103" t="str">
        <f t="shared" si="33"/>
        <v/>
      </c>
      <c r="K51" s="102" t="str">
        <f t="shared" si="34"/>
        <v/>
      </c>
      <c r="L51" s="103" t="str">
        <f t="shared" si="35"/>
        <v/>
      </c>
      <c r="M51" s="102" t="str">
        <f t="shared" si="36"/>
        <v/>
      </c>
      <c r="N51" s="103" t="str">
        <f t="shared" si="37"/>
        <v/>
      </c>
      <c r="O51" s="130" t="str">
        <f t="shared" si="11"/>
        <v/>
      </c>
      <c r="Q51" s="84">
        <v>47</v>
      </c>
      <c r="R51" s="174" t="str">
        <f t="shared" si="38"/>
        <v/>
      </c>
      <c r="S51" s="176" t="str">
        <f t="shared" si="39"/>
        <v/>
      </c>
      <c r="T51" s="76" t="str">
        <f t="shared" si="26"/>
        <v/>
      </c>
      <c r="U51" s="76" t="str">
        <f t="shared" si="40"/>
        <v/>
      </c>
      <c r="V51" s="76" t="str">
        <f t="shared" si="27"/>
        <v/>
      </c>
      <c r="W51" s="76" t="str">
        <f t="shared" si="41"/>
        <v/>
      </c>
      <c r="X51" s="76" t="str">
        <f t="shared" si="42"/>
        <v/>
      </c>
      <c r="Y51" s="109" t="str">
        <f t="shared" si="43"/>
        <v/>
      </c>
      <c r="Z51" s="110" t="str">
        <f t="shared" si="44"/>
        <v/>
      </c>
      <c r="AA51" s="109" t="str">
        <f t="shared" si="45"/>
        <v/>
      </c>
      <c r="AB51" s="110" t="str">
        <f t="shared" si="46"/>
        <v/>
      </c>
      <c r="AC51" s="109" t="str">
        <f t="shared" si="47"/>
        <v/>
      </c>
      <c r="AD51" s="110" t="str">
        <f t="shared" si="48"/>
        <v/>
      </c>
      <c r="AE51" s="133" t="str">
        <f t="shared" si="23"/>
        <v/>
      </c>
    </row>
    <row r="52" spans="1:31" ht="15.95" customHeight="1">
      <c r="A52" s="67">
        <v>48</v>
      </c>
      <c r="B52" s="179" t="str">
        <f t="shared" si="28"/>
        <v/>
      </c>
      <c r="C52" s="69" t="str">
        <f t="shared" si="1"/>
        <v/>
      </c>
      <c r="D52" s="70" t="str">
        <f t="shared" si="24"/>
        <v/>
      </c>
      <c r="E52" s="70" t="str">
        <f t="shared" si="29"/>
        <v/>
      </c>
      <c r="F52" s="70" t="str">
        <f t="shared" si="25"/>
        <v/>
      </c>
      <c r="G52" s="70" t="str">
        <f t="shared" si="30"/>
        <v/>
      </c>
      <c r="H52" s="70" t="str">
        <f t="shared" si="31"/>
        <v/>
      </c>
      <c r="I52" s="102" t="str">
        <f t="shared" si="32"/>
        <v/>
      </c>
      <c r="J52" s="103" t="str">
        <f t="shared" si="33"/>
        <v/>
      </c>
      <c r="K52" s="102" t="str">
        <f t="shared" si="34"/>
        <v/>
      </c>
      <c r="L52" s="103" t="str">
        <f t="shared" si="35"/>
        <v/>
      </c>
      <c r="M52" s="102" t="str">
        <f t="shared" si="36"/>
        <v/>
      </c>
      <c r="N52" s="103" t="str">
        <f t="shared" si="37"/>
        <v/>
      </c>
      <c r="O52" s="130" t="str">
        <f t="shared" si="11"/>
        <v/>
      </c>
      <c r="Q52" s="84">
        <v>48</v>
      </c>
      <c r="R52" s="174" t="str">
        <f t="shared" si="38"/>
        <v/>
      </c>
      <c r="S52" s="176" t="str">
        <f t="shared" si="39"/>
        <v/>
      </c>
      <c r="T52" s="76" t="str">
        <f t="shared" si="26"/>
        <v/>
      </c>
      <c r="U52" s="76" t="str">
        <f t="shared" si="40"/>
        <v/>
      </c>
      <c r="V52" s="76" t="str">
        <f t="shared" si="27"/>
        <v/>
      </c>
      <c r="W52" s="76" t="str">
        <f t="shared" si="41"/>
        <v/>
      </c>
      <c r="X52" s="76" t="str">
        <f t="shared" si="42"/>
        <v/>
      </c>
      <c r="Y52" s="109" t="str">
        <f t="shared" si="43"/>
        <v/>
      </c>
      <c r="Z52" s="110" t="str">
        <f t="shared" si="44"/>
        <v/>
      </c>
      <c r="AA52" s="109" t="str">
        <f t="shared" si="45"/>
        <v/>
      </c>
      <c r="AB52" s="110" t="str">
        <f t="shared" si="46"/>
        <v/>
      </c>
      <c r="AC52" s="109" t="str">
        <f t="shared" si="47"/>
        <v/>
      </c>
      <c r="AD52" s="110" t="str">
        <f t="shared" si="48"/>
        <v/>
      </c>
      <c r="AE52" s="133" t="str">
        <f t="shared" si="23"/>
        <v/>
      </c>
    </row>
    <row r="53" spans="1:31" ht="15.95" customHeight="1">
      <c r="A53" s="67">
        <v>49</v>
      </c>
      <c r="B53" s="179" t="str">
        <f t="shared" si="28"/>
        <v/>
      </c>
      <c r="C53" s="69" t="str">
        <f t="shared" si="1"/>
        <v/>
      </c>
      <c r="D53" s="70" t="str">
        <f t="shared" si="24"/>
        <v/>
      </c>
      <c r="E53" s="70" t="str">
        <f t="shared" si="29"/>
        <v/>
      </c>
      <c r="F53" s="70" t="str">
        <f t="shared" si="25"/>
        <v/>
      </c>
      <c r="G53" s="70" t="str">
        <f t="shared" si="30"/>
        <v/>
      </c>
      <c r="H53" s="70" t="str">
        <f t="shared" si="31"/>
        <v/>
      </c>
      <c r="I53" s="102" t="str">
        <f t="shared" si="32"/>
        <v/>
      </c>
      <c r="J53" s="103" t="str">
        <f t="shared" si="33"/>
        <v/>
      </c>
      <c r="K53" s="102" t="str">
        <f t="shared" si="34"/>
        <v/>
      </c>
      <c r="L53" s="103" t="str">
        <f t="shared" si="35"/>
        <v/>
      </c>
      <c r="M53" s="102" t="str">
        <f t="shared" si="36"/>
        <v/>
      </c>
      <c r="N53" s="103" t="str">
        <f t="shared" si="37"/>
        <v/>
      </c>
      <c r="O53" s="130" t="str">
        <f t="shared" si="11"/>
        <v/>
      </c>
      <c r="Q53" s="84">
        <v>49</v>
      </c>
      <c r="R53" s="174" t="str">
        <f t="shared" si="38"/>
        <v/>
      </c>
      <c r="S53" s="176" t="str">
        <f t="shared" si="39"/>
        <v/>
      </c>
      <c r="T53" s="76" t="str">
        <f t="shared" si="26"/>
        <v/>
      </c>
      <c r="U53" s="76" t="str">
        <f t="shared" si="40"/>
        <v/>
      </c>
      <c r="V53" s="76" t="str">
        <f t="shared" si="27"/>
        <v/>
      </c>
      <c r="W53" s="76" t="str">
        <f t="shared" si="41"/>
        <v/>
      </c>
      <c r="X53" s="76" t="str">
        <f t="shared" si="42"/>
        <v/>
      </c>
      <c r="Y53" s="109" t="str">
        <f t="shared" si="43"/>
        <v/>
      </c>
      <c r="Z53" s="110" t="str">
        <f t="shared" si="44"/>
        <v/>
      </c>
      <c r="AA53" s="109" t="str">
        <f t="shared" si="45"/>
        <v/>
      </c>
      <c r="AB53" s="110" t="str">
        <f t="shared" si="46"/>
        <v/>
      </c>
      <c r="AC53" s="109" t="str">
        <f t="shared" si="47"/>
        <v/>
      </c>
      <c r="AD53" s="110" t="str">
        <f t="shared" si="48"/>
        <v/>
      </c>
      <c r="AE53" s="133" t="str">
        <f t="shared" si="23"/>
        <v/>
      </c>
    </row>
    <row r="54" spans="1:31" ht="15.95" customHeight="1">
      <c r="A54" s="67">
        <v>50</v>
      </c>
      <c r="B54" s="179" t="str">
        <f t="shared" si="28"/>
        <v/>
      </c>
      <c r="C54" s="69" t="str">
        <f t="shared" si="1"/>
        <v/>
      </c>
      <c r="D54" s="70" t="str">
        <f t="shared" si="24"/>
        <v/>
      </c>
      <c r="E54" s="70" t="str">
        <f t="shared" si="29"/>
        <v/>
      </c>
      <c r="F54" s="70" t="str">
        <f t="shared" si="25"/>
        <v/>
      </c>
      <c r="G54" s="70" t="str">
        <f t="shared" si="30"/>
        <v/>
      </c>
      <c r="H54" s="70" t="str">
        <f t="shared" si="31"/>
        <v/>
      </c>
      <c r="I54" s="102" t="str">
        <f t="shared" si="32"/>
        <v/>
      </c>
      <c r="J54" s="103" t="str">
        <f t="shared" si="33"/>
        <v/>
      </c>
      <c r="K54" s="102" t="str">
        <f t="shared" si="34"/>
        <v/>
      </c>
      <c r="L54" s="103" t="str">
        <f t="shared" si="35"/>
        <v/>
      </c>
      <c r="M54" s="102" t="str">
        <f t="shared" si="36"/>
        <v/>
      </c>
      <c r="N54" s="103" t="str">
        <f t="shared" si="37"/>
        <v/>
      </c>
      <c r="O54" s="130" t="str">
        <f t="shared" si="11"/>
        <v/>
      </c>
      <c r="Q54" s="84">
        <v>50</v>
      </c>
      <c r="R54" s="174" t="str">
        <f t="shared" si="38"/>
        <v/>
      </c>
      <c r="S54" s="176" t="str">
        <f t="shared" si="39"/>
        <v/>
      </c>
      <c r="T54" s="76" t="str">
        <f t="shared" si="26"/>
        <v/>
      </c>
      <c r="U54" s="76" t="str">
        <f t="shared" si="40"/>
        <v/>
      </c>
      <c r="V54" s="76" t="str">
        <f t="shared" si="27"/>
        <v/>
      </c>
      <c r="W54" s="76" t="str">
        <f t="shared" si="41"/>
        <v/>
      </c>
      <c r="X54" s="76" t="str">
        <f t="shared" si="42"/>
        <v/>
      </c>
      <c r="Y54" s="109" t="str">
        <f t="shared" si="43"/>
        <v/>
      </c>
      <c r="Z54" s="110" t="str">
        <f t="shared" si="44"/>
        <v/>
      </c>
      <c r="AA54" s="109" t="str">
        <f t="shared" si="45"/>
        <v/>
      </c>
      <c r="AB54" s="110" t="str">
        <f t="shared" si="46"/>
        <v/>
      </c>
      <c r="AC54" s="109" t="str">
        <f t="shared" si="47"/>
        <v/>
      </c>
      <c r="AD54" s="110" t="str">
        <f t="shared" si="48"/>
        <v/>
      </c>
      <c r="AE54" s="133" t="str">
        <f t="shared" si="23"/>
        <v/>
      </c>
    </row>
    <row r="55" spans="1:31" ht="15.95" customHeight="1">
      <c r="A55" s="67">
        <v>51</v>
      </c>
      <c r="B55" s="179" t="str">
        <f t="shared" si="28"/>
        <v/>
      </c>
      <c r="C55" s="69" t="str">
        <f t="shared" si="1"/>
        <v/>
      </c>
      <c r="D55" s="70" t="str">
        <f t="shared" si="24"/>
        <v/>
      </c>
      <c r="E55" s="70" t="str">
        <f t="shared" si="29"/>
        <v/>
      </c>
      <c r="F55" s="70" t="str">
        <f t="shared" si="25"/>
        <v/>
      </c>
      <c r="G55" s="70" t="str">
        <f t="shared" si="30"/>
        <v/>
      </c>
      <c r="H55" s="70" t="str">
        <f t="shared" si="31"/>
        <v/>
      </c>
      <c r="I55" s="102" t="str">
        <f t="shared" si="32"/>
        <v/>
      </c>
      <c r="J55" s="103" t="str">
        <f t="shared" si="33"/>
        <v/>
      </c>
      <c r="K55" s="102" t="str">
        <f t="shared" si="34"/>
        <v/>
      </c>
      <c r="L55" s="103" t="str">
        <f t="shared" si="35"/>
        <v/>
      </c>
      <c r="M55" s="102" t="str">
        <f t="shared" si="36"/>
        <v/>
      </c>
      <c r="N55" s="103" t="str">
        <f t="shared" si="37"/>
        <v/>
      </c>
      <c r="O55" s="130" t="str">
        <f t="shared" si="11"/>
        <v/>
      </c>
      <c r="Q55" s="84">
        <v>51</v>
      </c>
      <c r="R55" s="174" t="str">
        <f t="shared" si="38"/>
        <v/>
      </c>
      <c r="S55" s="176" t="str">
        <f t="shared" si="39"/>
        <v/>
      </c>
      <c r="T55" s="76" t="str">
        <f t="shared" si="26"/>
        <v/>
      </c>
      <c r="U55" s="76" t="str">
        <f t="shared" si="40"/>
        <v/>
      </c>
      <c r="V55" s="76" t="str">
        <f t="shared" si="27"/>
        <v/>
      </c>
      <c r="W55" s="76" t="str">
        <f t="shared" si="41"/>
        <v/>
      </c>
      <c r="X55" s="76" t="str">
        <f t="shared" si="42"/>
        <v/>
      </c>
      <c r="Y55" s="109" t="str">
        <f t="shared" si="43"/>
        <v/>
      </c>
      <c r="Z55" s="110" t="str">
        <f t="shared" si="44"/>
        <v/>
      </c>
      <c r="AA55" s="109" t="str">
        <f t="shared" si="45"/>
        <v/>
      </c>
      <c r="AB55" s="110" t="str">
        <f t="shared" si="46"/>
        <v/>
      </c>
      <c r="AC55" s="109" t="str">
        <f t="shared" si="47"/>
        <v/>
      </c>
      <c r="AD55" s="110" t="str">
        <f t="shared" si="48"/>
        <v/>
      </c>
      <c r="AE55" s="133" t="str">
        <f t="shared" si="23"/>
        <v/>
      </c>
    </row>
    <row r="56" spans="1:31" ht="15.95" customHeight="1">
      <c r="A56" s="67">
        <v>52</v>
      </c>
      <c r="B56" s="179" t="str">
        <f t="shared" si="28"/>
        <v/>
      </c>
      <c r="C56" s="69" t="str">
        <f t="shared" si="1"/>
        <v/>
      </c>
      <c r="D56" s="70" t="str">
        <f t="shared" si="24"/>
        <v/>
      </c>
      <c r="E56" s="70" t="str">
        <f t="shared" si="29"/>
        <v/>
      </c>
      <c r="F56" s="70" t="str">
        <f t="shared" si="25"/>
        <v/>
      </c>
      <c r="G56" s="70" t="str">
        <f t="shared" si="30"/>
        <v/>
      </c>
      <c r="H56" s="70" t="str">
        <f t="shared" si="31"/>
        <v/>
      </c>
      <c r="I56" s="102" t="str">
        <f t="shared" si="32"/>
        <v/>
      </c>
      <c r="J56" s="103" t="str">
        <f t="shared" si="33"/>
        <v/>
      </c>
      <c r="K56" s="102" t="str">
        <f t="shared" si="34"/>
        <v/>
      </c>
      <c r="L56" s="103" t="str">
        <f t="shared" si="35"/>
        <v/>
      </c>
      <c r="M56" s="102" t="str">
        <f t="shared" si="36"/>
        <v/>
      </c>
      <c r="N56" s="103" t="str">
        <f t="shared" si="37"/>
        <v/>
      </c>
      <c r="O56" s="130" t="str">
        <f t="shared" si="11"/>
        <v/>
      </c>
      <c r="Q56" s="84">
        <v>52</v>
      </c>
      <c r="R56" s="174" t="str">
        <f t="shared" si="38"/>
        <v/>
      </c>
      <c r="S56" s="176" t="str">
        <f t="shared" si="39"/>
        <v/>
      </c>
      <c r="T56" s="76" t="str">
        <f t="shared" si="26"/>
        <v/>
      </c>
      <c r="U56" s="76" t="str">
        <f t="shared" si="40"/>
        <v/>
      </c>
      <c r="V56" s="76" t="str">
        <f t="shared" si="27"/>
        <v/>
      </c>
      <c r="W56" s="76" t="str">
        <f t="shared" si="41"/>
        <v/>
      </c>
      <c r="X56" s="76" t="str">
        <f t="shared" si="42"/>
        <v/>
      </c>
      <c r="Y56" s="109" t="str">
        <f t="shared" si="43"/>
        <v/>
      </c>
      <c r="Z56" s="110" t="str">
        <f t="shared" si="44"/>
        <v/>
      </c>
      <c r="AA56" s="109" t="str">
        <f t="shared" si="45"/>
        <v/>
      </c>
      <c r="AB56" s="110" t="str">
        <f t="shared" si="46"/>
        <v/>
      </c>
      <c r="AC56" s="109" t="str">
        <f t="shared" si="47"/>
        <v/>
      </c>
      <c r="AD56" s="110" t="str">
        <f t="shared" si="48"/>
        <v/>
      </c>
      <c r="AE56" s="133" t="str">
        <f t="shared" si="23"/>
        <v/>
      </c>
    </row>
    <row r="57" spans="1:31" ht="15.95" customHeight="1">
      <c r="A57" s="67">
        <v>53</v>
      </c>
      <c r="B57" s="179" t="str">
        <f t="shared" si="28"/>
        <v/>
      </c>
      <c r="C57" s="69" t="str">
        <f t="shared" si="1"/>
        <v/>
      </c>
      <c r="D57" s="70" t="str">
        <f t="shared" si="24"/>
        <v/>
      </c>
      <c r="E57" s="70" t="str">
        <f t="shared" si="29"/>
        <v/>
      </c>
      <c r="F57" s="70" t="str">
        <f t="shared" si="25"/>
        <v/>
      </c>
      <c r="G57" s="70" t="str">
        <f t="shared" si="30"/>
        <v/>
      </c>
      <c r="H57" s="70" t="str">
        <f t="shared" si="31"/>
        <v/>
      </c>
      <c r="I57" s="102" t="str">
        <f t="shared" si="32"/>
        <v/>
      </c>
      <c r="J57" s="103" t="str">
        <f t="shared" si="33"/>
        <v/>
      </c>
      <c r="K57" s="102" t="str">
        <f t="shared" si="34"/>
        <v/>
      </c>
      <c r="L57" s="103" t="str">
        <f t="shared" si="35"/>
        <v/>
      </c>
      <c r="M57" s="102" t="str">
        <f t="shared" si="36"/>
        <v/>
      </c>
      <c r="N57" s="103" t="str">
        <f t="shared" si="37"/>
        <v/>
      </c>
      <c r="O57" s="130" t="str">
        <f t="shared" si="11"/>
        <v/>
      </c>
      <c r="Q57" s="84">
        <v>53</v>
      </c>
      <c r="R57" s="174" t="str">
        <f t="shared" si="38"/>
        <v/>
      </c>
      <c r="S57" s="176" t="str">
        <f t="shared" si="39"/>
        <v/>
      </c>
      <c r="T57" s="76" t="str">
        <f t="shared" si="26"/>
        <v/>
      </c>
      <c r="U57" s="76" t="str">
        <f t="shared" si="40"/>
        <v/>
      </c>
      <c r="V57" s="76" t="str">
        <f t="shared" si="27"/>
        <v/>
      </c>
      <c r="W57" s="76" t="str">
        <f t="shared" si="41"/>
        <v/>
      </c>
      <c r="X57" s="76" t="str">
        <f t="shared" si="42"/>
        <v/>
      </c>
      <c r="Y57" s="109" t="str">
        <f t="shared" si="43"/>
        <v/>
      </c>
      <c r="Z57" s="110" t="str">
        <f t="shared" si="44"/>
        <v/>
      </c>
      <c r="AA57" s="109" t="str">
        <f t="shared" si="45"/>
        <v/>
      </c>
      <c r="AB57" s="110" t="str">
        <f t="shared" si="46"/>
        <v/>
      </c>
      <c r="AC57" s="109" t="str">
        <f t="shared" si="47"/>
        <v/>
      </c>
      <c r="AD57" s="110" t="str">
        <f t="shared" si="48"/>
        <v/>
      </c>
      <c r="AE57" s="133" t="str">
        <f t="shared" si="23"/>
        <v/>
      </c>
    </row>
    <row r="58" spans="1:31" ht="15.95" customHeight="1">
      <c r="A58" s="67">
        <v>54</v>
      </c>
      <c r="B58" s="179" t="str">
        <f t="shared" si="28"/>
        <v/>
      </c>
      <c r="C58" s="69" t="str">
        <f t="shared" si="1"/>
        <v/>
      </c>
      <c r="D58" s="70" t="str">
        <f t="shared" si="24"/>
        <v/>
      </c>
      <c r="E58" s="70" t="str">
        <f t="shared" si="29"/>
        <v/>
      </c>
      <c r="F58" s="70" t="str">
        <f t="shared" si="25"/>
        <v/>
      </c>
      <c r="G58" s="70" t="str">
        <f t="shared" si="30"/>
        <v/>
      </c>
      <c r="H58" s="70" t="str">
        <f t="shared" si="31"/>
        <v/>
      </c>
      <c r="I58" s="102" t="str">
        <f t="shared" si="32"/>
        <v/>
      </c>
      <c r="J58" s="103" t="str">
        <f t="shared" si="33"/>
        <v/>
      </c>
      <c r="K58" s="102" t="str">
        <f t="shared" si="34"/>
        <v/>
      </c>
      <c r="L58" s="103" t="str">
        <f t="shared" si="35"/>
        <v/>
      </c>
      <c r="M58" s="102" t="str">
        <f t="shared" si="36"/>
        <v/>
      </c>
      <c r="N58" s="103" t="str">
        <f t="shared" si="37"/>
        <v/>
      </c>
      <c r="O58" s="130" t="str">
        <f t="shared" si="11"/>
        <v/>
      </c>
      <c r="Q58" s="84">
        <v>54</v>
      </c>
      <c r="R58" s="174" t="str">
        <f t="shared" si="38"/>
        <v/>
      </c>
      <c r="S58" s="176" t="str">
        <f t="shared" si="39"/>
        <v/>
      </c>
      <c r="T58" s="76" t="str">
        <f t="shared" si="26"/>
        <v/>
      </c>
      <c r="U58" s="76" t="str">
        <f t="shared" si="40"/>
        <v/>
      </c>
      <c r="V58" s="76" t="str">
        <f t="shared" si="27"/>
        <v/>
      </c>
      <c r="W58" s="76" t="str">
        <f t="shared" si="41"/>
        <v/>
      </c>
      <c r="X58" s="76" t="str">
        <f t="shared" si="42"/>
        <v/>
      </c>
      <c r="Y58" s="109" t="str">
        <f t="shared" si="43"/>
        <v/>
      </c>
      <c r="Z58" s="110" t="str">
        <f t="shared" si="44"/>
        <v/>
      </c>
      <c r="AA58" s="109" t="str">
        <f t="shared" si="45"/>
        <v/>
      </c>
      <c r="AB58" s="110" t="str">
        <f t="shared" si="46"/>
        <v/>
      </c>
      <c r="AC58" s="109" t="str">
        <f t="shared" si="47"/>
        <v/>
      </c>
      <c r="AD58" s="110" t="str">
        <f t="shared" si="48"/>
        <v/>
      </c>
      <c r="AE58" s="133" t="str">
        <f t="shared" si="23"/>
        <v/>
      </c>
    </row>
    <row r="59" spans="1:31" ht="15.95" customHeight="1">
      <c r="A59" s="67">
        <v>55</v>
      </c>
      <c r="B59" s="179" t="str">
        <f t="shared" si="28"/>
        <v/>
      </c>
      <c r="C59" s="69" t="str">
        <f t="shared" si="1"/>
        <v/>
      </c>
      <c r="D59" s="70" t="str">
        <f t="shared" si="24"/>
        <v/>
      </c>
      <c r="E59" s="70" t="str">
        <f t="shared" si="29"/>
        <v/>
      </c>
      <c r="F59" s="70" t="str">
        <f t="shared" si="25"/>
        <v/>
      </c>
      <c r="G59" s="70" t="str">
        <f t="shared" si="30"/>
        <v/>
      </c>
      <c r="H59" s="70" t="str">
        <f t="shared" si="31"/>
        <v/>
      </c>
      <c r="I59" s="102" t="str">
        <f t="shared" si="32"/>
        <v/>
      </c>
      <c r="J59" s="103" t="str">
        <f t="shared" si="33"/>
        <v/>
      </c>
      <c r="K59" s="102" t="str">
        <f t="shared" si="34"/>
        <v/>
      </c>
      <c r="L59" s="103" t="str">
        <f t="shared" si="35"/>
        <v/>
      </c>
      <c r="M59" s="102" t="str">
        <f t="shared" si="36"/>
        <v/>
      </c>
      <c r="N59" s="103" t="str">
        <f t="shared" si="37"/>
        <v/>
      </c>
      <c r="O59" s="130" t="str">
        <f t="shared" si="11"/>
        <v/>
      </c>
      <c r="Q59" s="84">
        <v>55</v>
      </c>
      <c r="R59" s="174" t="str">
        <f t="shared" si="38"/>
        <v/>
      </c>
      <c r="S59" s="176" t="str">
        <f t="shared" si="39"/>
        <v/>
      </c>
      <c r="T59" s="76" t="str">
        <f t="shared" si="26"/>
        <v/>
      </c>
      <c r="U59" s="76" t="str">
        <f t="shared" si="40"/>
        <v/>
      </c>
      <c r="V59" s="76" t="str">
        <f t="shared" si="27"/>
        <v/>
      </c>
      <c r="W59" s="76" t="str">
        <f t="shared" si="41"/>
        <v/>
      </c>
      <c r="X59" s="76" t="str">
        <f t="shared" si="42"/>
        <v/>
      </c>
      <c r="Y59" s="109" t="str">
        <f t="shared" si="43"/>
        <v/>
      </c>
      <c r="Z59" s="110" t="str">
        <f t="shared" si="44"/>
        <v/>
      </c>
      <c r="AA59" s="109" t="str">
        <f t="shared" si="45"/>
        <v/>
      </c>
      <c r="AB59" s="110" t="str">
        <f t="shared" si="46"/>
        <v/>
      </c>
      <c r="AC59" s="109" t="str">
        <f t="shared" si="47"/>
        <v/>
      </c>
      <c r="AD59" s="110" t="str">
        <f t="shared" si="48"/>
        <v/>
      </c>
      <c r="AE59" s="133" t="str">
        <f t="shared" si="23"/>
        <v/>
      </c>
    </row>
    <row r="60" spans="1:31" ht="15.95" customHeight="1">
      <c r="A60" s="67">
        <v>56</v>
      </c>
      <c r="B60" s="179" t="str">
        <f t="shared" si="28"/>
        <v/>
      </c>
      <c r="C60" s="69" t="str">
        <f t="shared" si="1"/>
        <v/>
      </c>
      <c r="D60" s="70" t="str">
        <f t="shared" si="24"/>
        <v/>
      </c>
      <c r="E60" s="70" t="str">
        <f t="shared" si="29"/>
        <v/>
      </c>
      <c r="F60" s="70" t="str">
        <f t="shared" si="25"/>
        <v/>
      </c>
      <c r="G60" s="70" t="str">
        <f t="shared" si="30"/>
        <v/>
      </c>
      <c r="H60" s="70" t="str">
        <f t="shared" si="31"/>
        <v/>
      </c>
      <c r="I60" s="102" t="str">
        <f t="shared" si="32"/>
        <v/>
      </c>
      <c r="J60" s="103" t="str">
        <f t="shared" si="33"/>
        <v/>
      </c>
      <c r="K60" s="102" t="str">
        <f t="shared" si="34"/>
        <v/>
      </c>
      <c r="L60" s="103" t="str">
        <f t="shared" si="35"/>
        <v/>
      </c>
      <c r="M60" s="102" t="str">
        <f t="shared" si="36"/>
        <v/>
      </c>
      <c r="N60" s="103" t="str">
        <f t="shared" si="37"/>
        <v/>
      </c>
      <c r="O60" s="130" t="str">
        <f t="shared" si="11"/>
        <v/>
      </c>
      <c r="Q60" s="84">
        <v>56</v>
      </c>
      <c r="R60" s="174" t="str">
        <f t="shared" si="38"/>
        <v/>
      </c>
      <c r="S60" s="176" t="str">
        <f t="shared" si="39"/>
        <v/>
      </c>
      <c r="T60" s="76" t="str">
        <f t="shared" si="26"/>
        <v/>
      </c>
      <c r="U60" s="76" t="str">
        <f t="shared" si="40"/>
        <v/>
      </c>
      <c r="V60" s="76" t="str">
        <f t="shared" si="27"/>
        <v/>
      </c>
      <c r="W60" s="76" t="str">
        <f t="shared" si="41"/>
        <v/>
      </c>
      <c r="X60" s="76" t="str">
        <f t="shared" si="42"/>
        <v/>
      </c>
      <c r="Y60" s="109" t="str">
        <f t="shared" si="43"/>
        <v/>
      </c>
      <c r="Z60" s="110" t="str">
        <f t="shared" si="44"/>
        <v/>
      </c>
      <c r="AA60" s="109" t="str">
        <f t="shared" si="45"/>
        <v/>
      </c>
      <c r="AB60" s="110" t="str">
        <f t="shared" si="46"/>
        <v/>
      </c>
      <c r="AC60" s="109" t="str">
        <f t="shared" si="47"/>
        <v/>
      </c>
      <c r="AD60" s="110" t="str">
        <f t="shared" si="48"/>
        <v/>
      </c>
      <c r="AE60" s="133" t="str">
        <f t="shared" si="23"/>
        <v/>
      </c>
    </row>
    <row r="61" spans="1:31" ht="15.95" customHeight="1">
      <c r="A61" s="67">
        <v>57</v>
      </c>
      <c r="B61" s="179" t="str">
        <f t="shared" si="28"/>
        <v/>
      </c>
      <c r="C61" s="69" t="str">
        <f t="shared" si="1"/>
        <v/>
      </c>
      <c r="D61" s="70" t="str">
        <f t="shared" si="24"/>
        <v/>
      </c>
      <c r="E61" s="70" t="str">
        <f t="shared" si="29"/>
        <v/>
      </c>
      <c r="F61" s="70" t="str">
        <f t="shared" si="25"/>
        <v/>
      </c>
      <c r="G61" s="70" t="str">
        <f t="shared" si="30"/>
        <v/>
      </c>
      <c r="H61" s="70" t="str">
        <f t="shared" si="31"/>
        <v/>
      </c>
      <c r="I61" s="102" t="str">
        <f t="shared" si="32"/>
        <v/>
      </c>
      <c r="J61" s="103" t="str">
        <f t="shared" si="33"/>
        <v/>
      </c>
      <c r="K61" s="102" t="str">
        <f t="shared" si="34"/>
        <v/>
      </c>
      <c r="L61" s="103" t="str">
        <f t="shared" si="35"/>
        <v/>
      </c>
      <c r="M61" s="102" t="str">
        <f t="shared" si="36"/>
        <v/>
      </c>
      <c r="N61" s="103" t="str">
        <f t="shared" si="37"/>
        <v/>
      </c>
      <c r="O61" s="130" t="str">
        <f t="shared" si="11"/>
        <v/>
      </c>
      <c r="Q61" s="84">
        <v>57</v>
      </c>
      <c r="R61" s="174" t="str">
        <f t="shared" si="38"/>
        <v/>
      </c>
      <c r="S61" s="176" t="str">
        <f t="shared" si="39"/>
        <v/>
      </c>
      <c r="T61" s="76" t="str">
        <f t="shared" si="26"/>
        <v/>
      </c>
      <c r="U61" s="76" t="str">
        <f t="shared" si="40"/>
        <v/>
      </c>
      <c r="V61" s="76" t="str">
        <f t="shared" si="27"/>
        <v/>
      </c>
      <c r="W61" s="76" t="str">
        <f t="shared" si="41"/>
        <v/>
      </c>
      <c r="X61" s="76" t="str">
        <f t="shared" si="42"/>
        <v/>
      </c>
      <c r="Y61" s="109" t="str">
        <f t="shared" si="43"/>
        <v/>
      </c>
      <c r="Z61" s="110" t="str">
        <f t="shared" si="44"/>
        <v/>
      </c>
      <c r="AA61" s="109" t="str">
        <f t="shared" si="45"/>
        <v/>
      </c>
      <c r="AB61" s="110" t="str">
        <f t="shared" si="46"/>
        <v/>
      </c>
      <c r="AC61" s="109" t="str">
        <f t="shared" si="47"/>
        <v/>
      </c>
      <c r="AD61" s="110" t="str">
        <f t="shared" si="48"/>
        <v/>
      </c>
      <c r="AE61" s="133" t="str">
        <f t="shared" si="23"/>
        <v/>
      </c>
    </row>
    <row r="62" spans="1:31" ht="15.95" customHeight="1">
      <c r="A62" s="67">
        <v>58</v>
      </c>
      <c r="B62" s="179" t="str">
        <f t="shared" si="28"/>
        <v/>
      </c>
      <c r="C62" s="69" t="str">
        <f t="shared" si="1"/>
        <v/>
      </c>
      <c r="D62" s="70" t="str">
        <f t="shared" si="24"/>
        <v/>
      </c>
      <c r="E62" s="70" t="str">
        <f t="shared" si="29"/>
        <v/>
      </c>
      <c r="F62" s="70" t="str">
        <f t="shared" si="25"/>
        <v/>
      </c>
      <c r="G62" s="70" t="str">
        <f t="shared" si="30"/>
        <v/>
      </c>
      <c r="H62" s="70" t="str">
        <f t="shared" si="31"/>
        <v/>
      </c>
      <c r="I62" s="102" t="str">
        <f t="shared" si="32"/>
        <v/>
      </c>
      <c r="J62" s="103" t="str">
        <f t="shared" si="33"/>
        <v/>
      </c>
      <c r="K62" s="102" t="str">
        <f t="shared" si="34"/>
        <v/>
      </c>
      <c r="L62" s="103" t="str">
        <f t="shared" si="35"/>
        <v/>
      </c>
      <c r="M62" s="102" t="str">
        <f t="shared" si="36"/>
        <v/>
      </c>
      <c r="N62" s="103" t="str">
        <f t="shared" si="37"/>
        <v/>
      </c>
      <c r="O62" s="130" t="str">
        <f t="shared" si="11"/>
        <v/>
      </c>
      <c r="Q62" s="84">
        <v>58</v>
      </c>
      <c r="R62" s="174" t="str">
        <f t="shared" si="38"/>
        <v/>
      </c>
      <c r="S62" s="176" t="str">
        <f t="shared" si="39"/>
        <v/>
      </c>
      <c r="T62" s="76" t="str">
        <f t="shared" si="26"/>
        <v/>
      </c>
      <c r="U62" s="76" t="str">
        <f t="shared" si="40"/>
        <v/>
      </c>
      <c r="V62" s="76" t="str">
        <f t="shared" si="27"/>
        <v/>
      </c>
      <c r="W62" s="76" t="str">
        <f t="shared" si="41"/>
        <v/>
      </c>
      <c r="X62" s="76" t="str">
        <f t="shared" si="42"/>
        <v/>
      </c>
      <c r="Y62" s="109" t="str">
        <f t="shared" si="43"/>
        <v/>
      </c>
      <c r="Z62" s="110" t="str">
        <f t="shared" si="44"/>
        <v/>
      </c>
      <c r="AA62" s="109" t="str">
        <f t="shared" si="45"/>
        <v/>
      </c>
      <c r="AB62" s="110" t="str">
        <f t="shared" si="46"/>
        <v/>
      </c>
      <c r="AC62" s="109" t="str">
        <f t="shared" si="47"/>
        <v/>
      </c>
      <c r="AD62" s="110" t="str">
        <f t="shared" si="48"/>
        <v/>
      </c>
      <c r="AE62" s="133" t="str">
        <f t="shared" si="23"/>
        <v/>
      </c>
    </row>
    <row r="63" spans="1:31" ht="15.95" customHeight="1">
      <c r="A63" s="67">
        <v>59</v>
      </c>
      <c r="B63" s="179" t="str">
        <f t="shared" si="28"/>
        <v/>
      </c>
      <c r="C63" s="69" t="str">
        <f t="shared" si="1"/>
        <v/>
      </c>
      <c r="D63" s="70" t="str">
        <f t="shared" si="24"/>
        <v/>
      </c>
      <c r="E63" s="70" t="str">
        <f t="shared" si="29"/>
        <v/>
      </c>
      <c r="F63" s="70" t="str">
        <f t="shared" si="25"/>
        <v/>
      </c>
      <c r="G63" s="70" t="str">
        <f t="shared" si="30"/>
        <v/>
      </c>
      <c r="H63" s="70" t="str">
        <f t="shared" si="31"/>
        <v/>
      </c>
      <c r="I63" s="102" t="str">
        <f t="shared" si="32"/>
        <v/>
      </c>
      <c r="J63" s="103" t="str">
        <f t="shared" si="33"/>
        <v/>
      </c>
      <c r="K63" s="102" t="str">
        <f t="shared" si="34"/>
        <v/>
      </c>
      <c r="L63" s="103" t="str">
        <f t="shared" si="35"/>
        <v/>
      </c>
      <c r="M63" s="102" t="str">
        <f t="shared" si="36"/>
        <v/>
      </c>
      <c r="N63" s="103" t="str">
        <f t="shared" si="37"/>
        <v/>
      </c>
      <c r="O63" s="130" t="str">
        <f t="shared" si="11"/>
        <v/>
      </c>
      <c r="Q63" s="84">
        <v>59</v>
      </c>
      <c r="R63" s="174" t="str">
        <f t="shared" si="38"/>
        <v/>
      </c>
      <c r="S63" s="176" t="str">
        <f t="shared" si="39"/>
        <v/>
      </c>
      <c r="T63" s="76" t="str">
        <f t="shared" si="26"/>
        <v/>
      </c>
      <c r="U63" s="76" t="str">
        <f t="shared" si="40"/>
        <v/>
      </c>
      <c r="V63" s="76" t="str">
        <f t="shared" si="27"/>
        <v/>
      </c>
      <c r="W63" s="76" t="str">
        <f t="shared" si="41"/>
        <v/>
      </c>
      <c r="X63" s="76" t="str">
        <f t="shared" si="42"/>
        <v/>
      </c>
      <c r="Y63" s="109" t="str">
        <f t="shared" si="43"/>
        <v/>
      </c>
      <c r="Z63" s="110" t="str">
        <f t="shared" si="44"/>
        <v/>
      </c>
      <c r="AA63" s="109" t="str">
        <f t="shared" si="45"/>
        <v/>
      </c>
      <c r="AB63" s="110" t="str">
        <f t="shared" si="46"/>
        <v/>
      </c>
      <c r="AC63" s="109" t="str">
        <f t="shared" si="47"/>
        <v/>
      </c>
      <c r="AD63" s="110" t="str">
        <f t="shared" si="48"/>
        <v/>
      </c>
      <c r="AE63" s="133" t="str">
        <f t="shared" si="23"/>
        <v/>
      </c>
    </row>
    <row r="64" spans="1:31" ht="15.95" customHeight="1">
      <c r="A64" s="67">
        <v>60</v>
      </c>
      <c r="B64" s="179" t="str">
        <f t="shared" si="28"/>
        <v/>
      </c>
      <c r="C64" s="69" t="str">
        <f t="shared" si="1"/>
        <v/>
      </c>
      <c r="D64" s="70" t="str">
        <f t="shared" si="24"/>
        <v/>
      </c>
      <c r="E64" s="70" t="str">
        <f t="shared" si="29"/>
        <v/>
      </c>
      <c r="F64" s="70" t="str">
        <f t="shared" si="25"/>
        <v/>
      </c>
      <c r="G64" s="70" t="str">
        <f t="shared" si="30"/>
        <v/>
      </c>
      <c r="H64" s="70" t="str">
        <f t="shared" si="31"/>
        <v/>
      </c>
      <c r="I64" s="102" t="str">
        <f t="shared" si="32"/>
        <v/>
      </c>
      <c r="J64" s="103" t="str">
        <f t="shared" si="33"/>
        <v/>
      </c>
      <c r="K64" s="102" t="str">
        <f t="shared" si="34"/>
        <v/>
      </c>
      <c r="L64" s="103" t="str">
        <f t="shared" si="35"/>
        <v/>
      </c>
      <c r="M64" s="102" t="str">
        <f t="shared" si="36"/>
        <v/>
      </c>
      <c r="N64" s="103" t="str">
        <f t="shared" si="37"/>
        <v/>
      </c>
      <c r="O64" s="130" t="str">
        <f t="shared" si="11"/>
        <v/>
      </c>
      <c r="Q64" s="84">
        <v>60</v>
      </c>
      <c r="R64" s="174" t="str">
        <f t="shared" si="38"/>
        <v/>
      </c>
      <c r="S64" s="176" t="str">
        <f t="shared" si="39"/>
        <v/>
      </c>
      <c r="T64" s="76" t="str">
        <f t="shared" si="26"/>
        <v/>
      </c>
      <c r="U64" s="76" t="str">
        <f t="shared" si="40"/>
        <v/>
      </c>
      <c r="V64" s="76" t="str">
        <f t="shared" si="27"/>
        <v/>
      </c>
      <c r="W64" s="76" t="str">
        <f t="shared" si="41"/>
        <v/>
      </c>
      <c r="X64" s="76" t="str">
        <f t="shared" si="42"/>
        <v/>
      </c>
      <c r="Y64" s="109" t="str">
        <f t="shared" si="43"/>
        <v/>
      </c>
      <c r="Z64" s="110" t="str">
        <f t="shared" si="44"/>
        <v/>
      </c>
      <c r="AA64" s="109" t="str">
        <f t="shared" si="45"/>
        <v/>
      </c>
      <c r="AB64" s="110" t="str">
        <f t="shared" si="46"/>
        <v/>
      </c>
      <c r="AC64" s="109" t="str">
        <f t="shared" si="47"/>
        <v/>
      </c>
      <c r="AD64" s="110" t="str">
        <f t="shared" si="48"/>
        <v/>
      </c>
      <c r="AE64" s="133" t="str">
        <f t="shared" si="23"/>
        <v/>
      </c>
    </row>
    <row r="65" spans="1:31" ht="15.95" customHeight="1">
      <c r="A65" s="67">
        <v>61</v>
      </c>
      <c r="B65" s="179" t="str">
        <f t="shared" si="28"/>
        <v/>
      </c>
      <c r="C65" s="69" t="str">
        <f t="shared" si="1"/>
        <v/>
      </c>
      <c r="D65" s="70" t="str">
        <f t="shared" si="24"/>
        <v/>
      </c>
      <c r="E65" s="70" t="str">
        <f t="shared" si="29"/>
        <v/>
      </c>
      <c r="F65" s="70" t="str">
        <f t="shared" si="25"/>
        <v/>
      </c>
      <c r="G65" s="70" t="str">
        <f t="shared" si="30"/>
        <v/>
      </c>
      <c r="H65" s="70" t="str">
        <f t="shared" si="31"/>
        <v/>
      </c>
      <c r="I65" s="102" t="str">
        <f t="shared" si="32"/>
        <v/>
      </c>
      <c r="J65" s="103" t="str">
        <f t="shared" si="33"/>
        <v/>
      </c>
      <c r="K65" s="102" t="str">
        <f t="shared" si="34"/>
        <v/>
      </c>
      <c r="L65" s="103" t="str">
        <f t="shared" si="35"/>
        <v/>
      </c>
      <c r="M65" s="102" t="str">
        <f t="shared" si="36"/>
        <v/>
      </c>
      <c r="N65" s="103" t="str">
        <f t="shared" si="37"/>
        <v/>
      </c>
      <c r="O65" s="130" t="str">
        <f t="shared" si="11"/>
        <v/>
      </c>
      <c r="Q65" s="84">
        <v>61</v>
      </c>
      <c r="R65" s="174" t="str">
        <f t="shared" si="38"/>
        <v/>
      </c>
      <c r="S65" s="176" t="str">
        <f t="shared" si="39"/>
        <v/>
      </c>
      <c r="T65" s="76" t="str">
        <f t="shared" si="26"/>
        <v/>
      </c>
      <c r="U65" s="76" t="str">
        <f t="shared" si="40"/>
        <v/>
      </c>
      <c r="V65" s="76" t="str">
        <f t="shared" si="27"/>
        <v/>
      </c>
      <c r="W65" s="76" t="str">
        <f t="shared" si="41"/>
        <v/>
      </c>
      <c r="X65" s="76" t="str">
        <f t="shared" si="42"/>
        <v/>
      </c>
      <c r="Y65" s="109" t="str">
        <f t="shared" si="43"/>
        <v/>
      </c>
      <c r="Z65" s="110" t="str">
        <f t="shared" si="44"/>
        <v/>
      </c>
      <c r="AA65" s="109" t="str">
        <f t="shared" si="45"/>
        <v/>
      </c>
      <c r="AB65" s="110" t="str">
        <f t="shared" si="46"/>
        <v/>
      </c>
      <c r="AC65" s="109" t="str">
        <f t="shared" si="47"/>
        <v/>
      </c>
      <c r="AD65" s="110" t="str">
        <f t="shared" si="48"/>
        <v/>
      </c>
      <c r="AE65" s="133" t="str">
        <f t="shared" si="23"/>
        <v/>
      </c>
    </row>
    <row r="66" spans="1:31" ht="15.95" customHeight="1">
      <c r="A66" s="67">
        <v>62</v>
      </c>
      <c r="B66" s="179" t="str">
        <f t="shared" si="28"/>
        <v/>
      </c>
      <c r="C66" s="69" t="str">
        <f t="shared" si="1"/>
        <v/>
      </c>
      <c r="D66" s="70" t="str">
        <f t="shared" si="24"/>
        <v/>
      </c>
      <c r="E66" s="70" t="str">
        <f t="shared" si="29"/>
        <v/>
      </c>
      <c r="F66" s="70" t="str">
        <f t="shared" si="25"/>
        <v/>
      </c>
      <c r="G66" s="70" t="str">
        <f t="shared" si="30"/>
        <v/>
      </c>
      <c r="H66" s="70" t="str">
        <f t="shared" si="31"/>
        <v/>
      </c>
      <c r="I66" s="102" t="str">
        <f t="shared" si="32"/>
        <v/>
      </c>
      <c r="J66" s="103" t="str">
        <f t="shared" si="33"/>
        <v/>
      </c>
      <c r="K66" s="102" t="str">
        <f t="shared" si="34"/>
        <v/>
      </c>
      <c r="L66" s="103" t="str">
        <f t="shared" si="35"/>
        <v/>
      </c>
      <c r="M66" s="102" t="str">
        <f t="shared" si="36"/>
        <v/>
      </c>
      <c r="N66" s="103" t="str">
        <f t="shared" si="37"/>
        <v/>
      </c>
      <c r="O66" s="130" t="str">
        <f t="shared" si="11"/>
        <v/>
      </c>
      <c r="Q66" s="84">
        <v>62</v>
      </c>
      <c r="R66" s="174" t="str">
        <f t="shared" si="38"/>
        <v/>
      </c>
      <c r="S66" s="176" t="str">
        <f t="shared" si="39"/>
        <v/>
      </c>
      <c r="T66" s="76" t="str">
        <f t="shared" si="26"/>
        <v/>
      </c>
      <c r="U66" s="76" t="str">
        <f t="shared" si="40"/>
        <v/>
      </c>
      <c r="V66" s="76" t="str">
        <f t="shared" si="27"/>
        <v/>
      </c>
      <c r="W66" s="76" t="str">
        <f t="shared" si="41"/>
        <v/>
      </c>
      <c r="X66" s="76" t="str">
        <f t="shared" si="42"/>
        <v/>
      </c>
      <c r="Y66" s="109" t="str">
        <f t="shared" si="43"/>
        <v/>
      </c>
      <c r="Z66" s="110" t="str">
        <f t="shared" si="44"/>
        <v/>
      </c>
      <c r="AA66" s="109" t="str">
        <f t="shared" si="45"/>
        <v/>
      </c>
      <c r="AB66" s="110" t="str">
        <f t="shared" si="46"/>
        <v/>
      </c>
      <c r="AC66" s="109" t="str">
        <f t="shared" si="47"/>
        <v/>
      </c>
      <c r="AD66" s="110" t="str">
        <f t="shared" si="48"/>
        <v/>
      </c>
      <c r="AE66" s="133" t="str">
        <f t="shared" si="23"/>
        <v/>
      </c>
    </row>
    <row r="67" spans="1:31" ht="15.95" customHeight="1">
      <c r="A67" s="67">
        <v>63</v>
      </c>
      <c r="B67" s="179" t="str">
        <f t="shared" si="28"/>
        <v/>
      </c>
      <c r="C67" s="69" t="str">
        <f t="shared" si="1"/>
        <v/>
      </c>
      <c r="D67" s="70" t="str">
        <f t="shared" si="24"/>
        <v/>
      </c>
      <c r="E67" s="70" t="str">
        <f t="shared" si="29"/>
        <v/>
      </c>
      <c r="F67" s="70" t="str">
        <f t="shared" si="25"/>
        <v/>
      </c>
      <c r="G67" s="70" t="str">
        <f t="shared" si="30"/>
        <v/>
      </c>
      <c r="H67" s="70" t="str">
        <f t="shared" si="31"/>
        <v/>
      </c>
      <c r="I67" s="102" t="str">
        <f t="shared" si="32"/>
        <v/>
      </c>
      <c r="J67" s="103" t="str">
        <f t="shared" si="33"/>
        <v/>
      </c>
      <c r="K67" s="102" t="str">
        <f t="shared" si="34"/>
        <v/>
      </c>
      <c r="L67" s="103" t="str">
        <f t="shared" si="35"/>
        <v/>
      </c>
      <c r="M67" s="102" t="str">
        <f t="shared" si="36"/>
        <v/>
      </c>
      <c r="N67" s="103" t="str">
        <f t="shared" si="37"/>
        <v/>
      </c>
      <c r="O67" s="130" t="str">
        <f t="shared" si="11"/>
        <v/>
      </c>
      <c r="Q67" s="84">
        <v>63</v>
      </c>
      <c r="R67" s="174" t="str">
        <f t="shared" si="38"/>
        <v/>
      </c>
      <c r="S67" s="176" t="str">
        <f t="shared" si="39"/>
        <v/>
      </c>
      <c r="T67" s="76" t="str">
        <f t="shared" si="26"/>
        <v/>
      </c>
      <c r="U67" s="76" t="str">
        <f t="shared" si="40"/>
        <v/>
      </c>
      <c r="V67" s="76" t="str">
        <f t="shared" si="27"/>
        <v/>
      </c>
      <c r="W67" s="76" t="str">
        <f t="shared" si="41"/>
        <v/>
      </c>
      <c r="X67" s="76" t="str">
        <f t="shared" si="42"/>
        <v/>
      </c>
      <c r="Y67" s="109" t="str">
        <f t="shared" si="43"/>
        <v/>
      </c>
      <c r="Z67" s="110" t="str">
        <f t="shared" si="44"/>
        <v/>
      </c>
      <c r="AA67" s="109" t="str">
        <f t="shared" si="45"/>
        <v/>
      </c>
      <c r="AB67" s="110" t="str">
        <f t="shared" si="46"/>
        <v/>
      </c>
      <c r="AC67" s="109" t="str">
        <f t="shared" si="47"/>
        <v/>
      </c>
      <c r="AD67" s="110" t="str">
        <f t="shared" si="48"/>
        <v/>
      </c>
      <c r="AE67" s="133" t="str">
        <f t="shared" si="23"/>
        <v/>
      </c>
    </row>
    <row r="68" spans="1:31" ht="15.95" customHeight="1">
      <c r="A68" s="67">
        <v>64</v>
      </c>
      <c r="B68" s="179" t="str">
        <f t="shared" si="28"/>
        <v/>
      </c>
      <c r="C68" s="69" t="str">
        <f t="shared" si="1"/>
        <v/>
      </c>
      <c r="D68" s="70" t="str">
        <f t="shared" si="24"/>
        <v/>
      </c>
      <c r="E68" s="70" t="str">
        <f t="shared" si="29"/>
        <v/>
      </c>
      <c r="F68" s="70" t="str">
        <f t="shared" si="25"/>
        <v/>
      </c>
      <c r="G68" s="70" t="str">
        <f t="shared" si="30"/>
        <v/>
      </c>
      <c r="H68" s="70" t="str">
        <f t="shared" si="31"/>
        <v/>
      </c>
      <c r="I68" s="102" t="str">
        <f t="shared" si="32"/>
        <v/>
      </c>
      <c r="J68" s="103" t="str">
        <f t="shared" si="33"/>
        <v/>
      </c>
      <c r="K68" s="102" t="str">
        <f t="shared" si="34"/>
        <v/>
      </c>
      <c r="L68" s="103" t="str">
        <f t="shared" si="35"/>
        <v/>
      </c>
      <c r="M68" s="102" t="str">
        <f t="shared" si="36"/>
        <v/>
      </c>
      <c r="N68" s="103" t="str">
        <f t="shared" si="37"/>
        <v/>
      </c>
      <c r="O68" s="130" t="str">
        <f t="shared" si="11"/>
        <v/>
      </c>
      <c r="Q68" s="84">
        <v>64</v>
      </c>
      <c r="R68" s="174" t="str">
        <f t="shared" si="38"/>
        <v/>
      </c>
      <c r="S68" s="176" t="str">
        <f t="shared" si="39"/>
        <v/>
      </c>
      <c r="T68" s="76" t="str">
        <f t="shared" si="26"/>
        <v/>
      </c>
      <c r="U68" s="76" t="str">
        <f t="shared" si="40"/>
        <v/>
      </c>
      <c r="V68" s="76" t="str">
        <f t="shared" si="27"/>
        <v/>
      </c>
      <c r="W68" s="76" t="str">
        <f t="shared" si="41"/>
        <v/>
      </c>
      <c r="X68" s="76" t="str">
        <f t="shared" si="42"/>
        <v/>
      </c>
      <c r="Y68" s="109" t="str">
        <f t="shared" si="43"/>
        <v/>
      </c>
      <c r="Z68" s="110" t="str">
        <f t="shared" si="44"/>
        <v/>
      </c>
      <c r="AA68" s="109" t="str">
        <f t="shared" si="45"/>
        <v/>
      </c>
      <c r="AB68" s="110" t="str">
        <f t="shared" si="46"/>
        <v/>
      </c>
      <c r="AC68" s="109" t="str">
        <f t="shared" si="47"/>
        <v/>
      </c>
      <c r="AD68" s="110" t="str">
        <f t="shared" si="48"/>
        <v/>
      </c>
      <c r="AE68" s="133" t="str">
        <f t="shared" si="23"/>
        <v/>
      </c>
    </row>
    <row r="69" spans="1:31" ht="15.95" customHeight="1">
      <c r="A69" s="67">
        <v>65</v>
      </c>
      <c r="B69" s="179" t="str">
        <f t="shared" ref="B69:B84" si="49">IF(VLOOKUP(A69,記③男,2,FALSE)="","",VLOOKUP(A69,記③男,2,FALSE))</f>
        <v/>
      </c>
      <c r="C69" s="69" t="str">
        <f t="shared" ref="C69:C84" si="50">IF(B69="","",VLOOKUP(B69,名簿,2,FALSE))</f>
        <v/>
      </c>
      <c r="D69" s="70" t="str">
        <f t="shared" si="24"/>
        <v/>
      </c>
      <c r="E69" s="70" t="str">
        <f t="shared" ref="E69:E84" si="51">IF(B69="","",IF(VLOOKUP(B69,名簿,3,FALSE)="","",VLOOKUP(B69,名簿,3,FALSE)))</f>
        <v/>
      </c>
      <c r="F69" s="70" t="str">
        <f t="shared" si="25"/>
        <v/>
      </c>
      <c r="G69" s="70" t="str">
        <f t="shared" ref="G69:G84" si="52">IF(B69="","",IF(VLOOKUP(B69,名簿,4,FALSE)="","",VLOOKUP(B69,名簿,4,FALSE)))</f>
        <v/>
      </c>
      <c r="H69" s="70" t="str">
        <f t="shared" ref="H69:H84" si="53">IF(B69="","",IF(VLOOKUP(B69,名簿,5,FALSE)="","",VLOOKUP(B69,名簿,5,FALSE)))</f>
        <v/>
      </c>
      <c r="I69" s="102" t="str">
        <f t="shared" ref="I69:I84" si="54">IF(B69="","",IF(VLOOKUP(A69,記③男,5,FALSE)="","",VLOOKUP(A69,記③男,5,FALSE)))</f>
        <v/>
      </c>
      <c r="J69" s="103" t="str">
        <f t="shared" ref="J69:J84" si="55">IF(B69="","",IF(VLOOKUP(A69,記③男,6,FALSE)="","",VLOOKUP(A69,記③男,6,FALSE)))</f>
        <v/>
      </c>
      <c r="K69" s="102" t="str">
        <f t="shared" ref="K69:K84" si="56">IF(B69="","",IF(VLOOKUP(A69,記③男,7,FALSE)="","",VLOOKUP(A69,記③男,7,FALSE)))</f>
        <v/>
      </c>
      <c r="L69" s="103" t="str">
        <f t="shared" ref="L69:L84" si="57">IF(B69="","",IF(VLOOKUP(A69,記③男,8,FALSE)="","",VLOOKUP(A69,記③男,8,FALSE)))</f>
        <v/>
      </c>
      <c r="M69" s="102" t="str">
        <f t="shared" ref="M69:M84" si="58">IF(B69="","",IF(VLOOKUP(A69,記③男,9,FALSE)="","",VLOOKUP(A69,記③男,9,FALSE)))</f>
        <v/>
      </c>
      <c r="N69" s="103" t="str">
        <f t="shared" ref="N69:N84" si="59">IF(B69="","",IF(VLOOKUP(A69,記③男,10,FALSE)="","",VLOOKUP(A69,記③男,10,FALSE)))</f>
        <v/>
      </c>
      <c r="O69" s="130" t="str">
        <f t="shared" ref="O69:O84" si="60">IF(B69="","",IF(VLOOKUP(B69,名簿,8,FALSE)="","",VLOOKUP(B69,名簿,8,FALSE)))</f>
        <v/>
      </c>
      <c r="Q69" s="84">
        <v>65</v>
      </c>
      <c r="R69" s="174" t="str">
        <f t="shared" ref="R69:R84" si="61">IF(VLOOKUP(Q69,記③女,2,FALSE)="","",VLOOKUP(Q69,記③女,2,FALSE))</f>
        <v/>
      </c>
      <c r="S69" s="176" t="str">
        <f t="shared" ref="S69:S84" si="62">IF(R69="","",VLOOKUP(R69,名簿,2,FALSE))</f>
        <v/>
      </c>
      <c r="T69" s="76" t="str">
        <f t="shared" si="26"/>
        <v/>
      </c>
      <c r="U69" s="76" t="str">
        <f t="shared" ref="U69:U84" si="63">IF(R69="","",IF(VLOOKUP(R69,名簿,3,FALSE)="","",VLOOKUP(R69,名簿,3,FALSE)))</f>
        <v/>
      </c>
      <c r="V69" s="76" t="str">
        <f t="shared" si="27"/>
        <v/>
      </c>
      <c r="W69" s="76" t="str">
        <f t="shared" ref="W69:W84" si="64">IF(R69="","",IF(VLOOKUP(R69,名簿,4,FALSE)="","",VLOOKUP(R69,名簿,4,FALSE)))</f>
        <v/>
      </c>
      <c r="X69" s="76" t="str">
        <f t="shared" ref="X69:X84" si="65">IF(R69="","",IF(VLOOKUP(R69,名簿,5,FALSE)="","",VLOOKUP(R69,名簿,5,FALSE)))</f>
        <v/>
      </c>
      <c r="Y69" s="109" t="str">
        <f t="shared" ref="Y69:Y84" si="66">IF(R69="","",IF(VLOOKUP(Q69,記③女,5,FALSE)="","",VLOOKUP(Q69,記③女,5,FALSE)))</f>
        <v/>
      </c>
      <c r="Z69" s="110" t="str">
        <f t="shared" ref="Z69:Z84" si="67">IF(R69="","",IF(VLOOKUP(Q69,記③女,6,FALSE)="","",VLOOKUP(Q69,記③女,6,FALSE)))</f>
        <v/>
      </c>
      <c r="AA69" s="109" t="str">
        <f t="shared" ref="AA69:AA84" si="68">IF(R69="","",IF(VLOOKUP(Q69,記③女,7,FALSE)="","",VLOOKUP(Q69,記③女,7,FALSE)))</f>
        <v/>
      </c>
      <c r="AB69" s="110" t="str">
        <f t="shared" ref="AB69:AB84" si="69">IF(R69="","",IF(VLOOKUP(Q69,記③女,8,FALSE)="","",VLOOKUP(Q69,記③女,8,FALSE)))</f>
        <v/>
      </c>
      <c r="AC69" s="109" t="str">
        <f t="shared" ref="AC69:AC84" si="70">IF(R69="","",IF(VLOOKUP(Q69,記③女,9,FALSE)="","",VLOOKUP(Q69,記③女,9,FALSE)))</f>
        <v/>
      </c>
      <c r="AD69" s="110" t="str">
        <f t="shared" ref="AD69:AD84" si="71">IF(R69="","",IF(VLOOKUP(Q69,記③女,10,FALSE)="","",VLOOKUP(Q69,記③女,10,FALSE)))</f>
        <v/>
      </c>
      <c r="AE69" s="133" t="str">
        <f t="shared" ref="AE69:AE84" si="72">IF(R69="","",IF(VLOOKUP(R69,名簿,8,FALSE)="","",VLOOKUP(R69,名簿,8,FALSE)))</f>
        <v/>
      </c>
    </row>
    <row r="70" spans="1:31" ht="15.95" customHeight="1">
      <c r="A70" s="67">
        <v>66</v>
      </c>
      <c r="B70" s="179" t="str">
        <f t="shared" si="49"/>
        <v/>
      </c>
      <c r="C70" s="69" t="str">
        <f t="shared" si="50"/>
        <v/>
      </c>
      <c r="D70" s="70" t="str">
        <f t="shared" ref="D70:D84" si="73">IF(B70="","",$U$1)</f>
        <v/>
      </c>
      <c r="E70" s="70" t="str">
        <f t="shared" si="51"/>
        <v/>
      </c>
      <c r="F70" s="70" t="str">
        <f t="shared" ref="F70:F84" si="74">IF(B70="","",$AB$1)</f>
        <v/>
      </c>
      <c r="G70" s="70" t="str">
        <f t="shared" si="52"/>
        <v/>
      </c>
      <c r="H70" s="70" t="str">
        <f t="shared" si="53"/>
        <v/>
      </c>
      <c r="I70" s="102" t="str">
        <f t="shared" si="54"/>
        <v/>
      </c>
      <c r="J70" s="103" t="str">
        <f t="shared" si="55"/>
        <v/>
      </c>
      <c r="K70" s="102" t="str">
        <f t="shared" si="56"/>
        <v/>
      </c>
      <c r="L70" s="103" t="str">
        <f t="shared" si="57"/>
        <v/>
      </c>
      <c r="M70" s="102" t="str">
        <f t="shared" si="58"/>
        <v/>
      </c>
      <c r="N70" s="103" t="str">
        <f t="shared" si="59"/>
        <v/>
      </c>
      <c r="O70" s="130" t="str">
        <f t="shared" si="60"/>
        <v/>
      </c>
      <c r="Q70" s="84">
        <v>66</v>
      </c>
      <c r="R70" s="174" t="str">
        <f t="shared" si="61"/>
        <v/>
      </c>
      <c r="S70" s="176" t="str">
        <f t="shared" si="62"/>
        <v/>
      </c>
      <c r="T70" s="76" t="str">
        <f t="shared" ref="T70:T84" si="75">IF(R70="","",$U$1)</f>
        <v/>
      </c>
      <c r="U70" s="76" t="str">
        <f t="shared" si="63"/>
        <v/>
      </c>
      <c r="V70" s="76" t="str">
        <f t="shared" ref="V70:V84" si="76">IF(R70="","",$AB$1)</f>
        <v/>
      </c>
      <c r="W70" s="76" t="str">
        <f t="shared" si="64"/>
        <v/>
      </c>
      <c r="X70" s="76" t="str">
        <f t="shared" si="65"/>
        <v/>
      </c>
      <c r="Y70" s="109" t="str">
        <f t="shared" si="66"/>
        <v/>
      </c>
      <c r="Z70" s="110" t="str">
        <f t="shared" si="67"/>
        <v/>
      </c>
      <c r="AA70" s="109" t="str">
        <f t="shared" si="68"/>
        <v/>
      </c>
      <c r="AB70" s="110" t="str">
        <f t="shared" si="69"/>
        <v/>
      </c>
      <c r="AC70" s="109" t="str">
        <f t="shared" si="70"/>
        <v/>
      </c>
      <c r="AD70" s="110" t="str">
        <f t="shared" si="71"/>
        <v/>
      </c>
      <c r="AE70" s="133" t="str">
        <f t="shared" si="72"/>
        <v/>
      </c>
    </row>
    <row r="71" spans="1:31" ht="15.95" customHeight="1">
      <c r="A71" s="67">
        <v>67</v>
      </c>
      <c r="B71" s="179" t="str">
        <f t="shared" si="49"/>
        <v/>
      </c>
      <c r="C71" s="69" t="str">
        <f t="shared" si="50"/>
        <v/>
      </c>
      <c r="D71" s="70" t="str">
        <f t="shared" si="73"/>
        <v/>
      </c>
      <c r="E71" s="70" t="str">
        <f t="shared" si="51"/>
        <v/>
      </c>
      <c r="F71" s="70" t="str">
        <f t="shared" si="74"/>
        <v/>
      </c>
      <c r="G71" s="70" t="str">
        <f t="shared" si="52"/>
        <v/>
      </c>
      <c r="H71" s="70" t="str">
        <f t="shared" si="53"/>
        <v/>
      </c>
      <c r="I71" s="102" t="str">
        <f t="shared" si="54"/>
        <v/>
      </c>
      <c r="J71" s="103" t="str">
        <f t="shared" si="55"/>
        <v/>
      </c>
      <c r="K71" s="102" t="str">
        <f t="shared" si="56"/>
        <v/>
      </c>
      <c r="L71" s="103" t="str">
        <f t="shared" si="57"/>
        <v/>
      </c>
      <c r="M71" s="102" t="str">
        <f t="shared" si="58"/>
        <v/>
      </c>
      <c r="N71" s="103" t="str">
        <f t="shared" si="59"/>
        <v/>
      </c>
      <c r="O71" s="130" t="str">
        <f t="shared" si="60"/>
        <v/>
      </c>
      <c r="Q71" s="84">
        <v>67</v>
      </c>
      <c r="R71" s="174" t="str">
        <f t="shared" si="61"/>
        <v/>
      </c>
      <c r="S71" s="176" t="str">
        <f t="shared" si="62"/>
        <v/>
      </c>
      <c r="T71" s="76" t="str">
        <f t="shared" si="75"/>
        <v/>
      </c>
      <c r="U71" s="76" t="str">
        <f t="shared" si="63"/>
        <v/>
      </c>
      <c r="V71" s="76" t="str">
        <f t="shared" si="76"/>
        <v/>
      </c>
      <c r="W71" s="76" t="str">
        <f t="shared" si="64"/>
        <v/>
      </c>
      <c r="X71" s="76" t="str">
        <f t="shared" si="65"/>
        <v/>
      </c>
      <c r="Y71" s="109" t="str">
        <f t="shared" si="66"/>
        <v/>
      </c>
      <c r="Z71" s="110" t="str">
        <f t="shared" si="67"/>
        <v/>
      </c>
      <c r="AA71" s="109" t="str">
        <f t="shared" si="68"/>
        <v/>
      </c>
      <c r="AB71" s="110" t="str">
        <f t="shared" si="69"/>
        <v/>
      </c>
      <c r="AC71" s="109" t="str">
        <f t="shared" si="70"/>
        <v/>
      </c>
      <c r="AD71" s="110" t="str">
        <f t="shared" si="71"/>
        <v/>
      </c>
      <c r="AE71" s="133" t="str">
        <f t="shared" si="72"/>
        <v/>
      </c>
    </row>
    <row r="72" spans="1:31" ht="15.95" customHeight="1">
      <c r="A72" s="67">
        <v>68</v>
      </c>
      <c r="B72" s="179" t="str">
        <f t="shared" si="49"/>
        <v/>
      </c>
      <c r="C72" s="69" t="str">
        <f t="shared" si="50"/>
        <v/>
      </c>
      <c r="D72" s="70" t="str">
        <f t="shared" si="73"/>
        <v/>
      </c>
      <c r="E72" s="70" t="str">
        <f t="shared" si="51"/>
        <v/>
      </c>
      <c r="F72" s="70" t="str">
        <f t="shared" si="74"/>
        <v/>
      </c>
      <c r="G72" s="70" t="str">
        <f t="shared" si="52"/>
        <v/>
      </c>
      <c r="H72" s="70" t="str">
        <f t="shared" si="53"/>
        <v/>
      </c>
      <c r="I72" s="102" t="str">
        <f t="shared" si="54"/>
        <v/>
      </c>
      <c r="J72" s="103" t="str">
        <f t="shared" si="55"/>
        <v/>
      </c>
      <c r="K72" s="102" t="str">
        <f t="shared" si="56"/>
        <v/>
      </c>
      <c r="L72" s="103" t="str">
        <f t="shared" si="57"/>
        <v/>
      </c>
      <c r="M72" s="102" t="str">
        <f t="shared" si="58"/>
        <v/>
      </c>
      <c r="N72" s="103" t="str">
        <f t="shared" si="59"/>
        <v/>
      </c>
      <c r="O72" s="130" t="str">
        <f t="shared" si="60"/>
        <v/>
      </c>
      <c r="Q72" s="84">
        <v>68</v>
      </c>
      <c r="R72" s="174" t="str">
        <f t="shared" si="61"/>
        <v/>
      </c>
      <c r="S72" s="176" t="str">
        <f t="shared" si="62"/>
        <v/>
      </c>
      <c r="T72" s="76" t="str">
        <f t="shared" si="75"/>
        <v/>
      </c>
      <c r="U72" s="76" t="str">
        <f t="shared" si="63"/>
        <v/>
      </c>
      <c r="V72" s="76" t="str">
        <f t="shared" si="76"/>
        <v/>
      </c>
      <c r="W72" s="76" t="str">
        <f t="shared" si="64"/>
        <v/>
      </c>
      <c r="X72" s="76" t="str">
        <f t="shared" si="65"/>
        <v/>
      </c>
      <c r="Y72" s="109" t="str">
        <f t="shared" si="66"/>
        <v/>
      </c>
      <c r="Z72" s="110" t="str">
        <f t="shared" si="67"/>
        <v/>
      </c>
      <c r="AA72" s="109" t="str">
        <f t="shared" si="68"/>
        <v/>
      </c>
      <c r="AB72" s="110" t="str">
        <f t="shared" si="69"/>
        <v/>
      </c>
      <c r="AC72" s="109" t="str">
        <f t="shared" si="70"/>
        <v/>
      </c>
      <c r="AD72" s="110" t="str">
        <f t="shared" si="71"/>
        <v/>
      </c>
      <c r="AE72" s="133" t="str">
        <f t="shared" si="72"/>
        <v/>
      </c>
    </row>
    <row r="73" spans="1:31" ht="15.95" customHeight="1">
      <c r="A73" s="67">
        <v>69</v>
      </c>
      <c r="B73" s="179" t="str">
        <f t="shared" si="49"/>
        <v/>
      </c>
      <c r="C73" s="69" t="str">
        <f t="shared" si="50"/>
        <v/>
      </c>
      <c r="D73" s="70" t="str">
        <f t="shared" si="73"/>
        <v/>
      </c>
      <c r="E73" s="70" t="str">
        <f t="shared" si="51"/>
        <v/>
      </c>
      <c r="F73" s="70" t="str">
        <f t="shared" si="74"/>
        <v/>
      </c>
      <c r="G73" s="70" t="str">
        <f t="shared" si="52"/>
        <v/>
      </c>
      <c r="H73" s="70" t="str">
        <f t="shared" si="53"/>
        <v/>
      </c>
      <c r="I73" s="102" t="str">
        <f t="shared" si="54"/>
        <v/>
      </c>
      <c r="J73" s="103" t="str">
        <f t="shared" si="55"/>
        <v/>
      </c>
      <c r="K73" s="102" t="str">
        <f t="shared" si="56"/>
        <v/>
      </c>
      <c r="L73" s="103" t="str">
        <f t="shared" si="57"/>
        <v/>
      </c>
      <c r="M73" s="102" t="str">
        <f t="shared" si="58"/>
        <v/>
      </c>
      <c r="N73" s="103" t="str">
        <f t="shared" si="59"/>
        <v/>
      </c>
      <c r="O73" s="130" t="str">
        <f t="shared" si="60"/>
        <v/>
      </c>
      <c r="Q73" s="84">
        <v>69</v>
      </c>
      <c r="R73" s="174" t="str">
        <f t="shared" si="61"/>
        <v/>
      </c>
      <c r="S73" s="176" t="str">
        <f t="shared" si="62"/>
        <v/>
      </c>
      <c r="T73" s="76" t="str">
        <f t="shared" si="75"/>
        <v/>
      </c>
      <c r="U73" s="76" t="str">
        <f t="shared" si="63"/>
        <v/>
      </c>
      <c r="V73" s="76" t="str">
        <f t="shared" si="76"/>
        <v/>
      </c>
      <c r="W73" s="76" t="str">
        <f t="shared" si="64"/>
        <v/>
      </c>
      <c r="X73" s="76" t="str">
        <f t="shared" si="65"/>
        <v/>
      </c>
      <c r="Y73" s="109" t="str">
        <f t="shared" si="66"/>
        <v/>
      </c>
      <c r="Z73" s="110" t="str">
        <f t="shared" si="67"/>
        <v/>
      </c>
      <c r="AA73" s="109" t="str">
        <f t="shared" si="68"/>
        <v/>
      </c>
      <c r="AB73" s="110" t="str">
        <f t="shared" si="69"/>
        <v/>
      </c>
      <c r="AC73" s="109" t="str">
        <f t="shared" si="70"/>
        <v/>
      </c>
      <c r="AD73" s="110" t="str">
        <f t="shared" si="71"/>
        <v/>
      </c>
      <c r="AE73" s="133" t="str">
        <f t="shared" si="72"/>
        <v/>
      </c>
    </row>
    <row r="74" spans="1:31" ht="15.95" customHeight="1">
      <c r="A74" s="67">
        <v>70</v>
      </c>
      <c r="B74" s="179" t="str">
        <f t="shared" si="49"/>
        <v/>
      </c>
      <c r="C74" s="69" t="str">
        <f t="shared" si="50"/>
        <v/>
      </c>
      <c r="D74" s="70" t="str">
        <f t="shared" si="73"/>
        <v/>
      </c>
      <c r="E74" s="70" t="str">
        <f t="shared" si="51"/>
        <v/>
      </c>
      <c r="F74" s="70" t="str">
        <f t="shared" si="74"/>
        <v/>
      </c>
      <c r="G74" s="70" t="str">
        <f t="shared" si="52"/>
        <v/>
      </c>
      <c r="H74" s="70" t="str">
        <f t="shared" si="53"/>
        <v/>
      </c>
      <c r="I74" s="102" t="str">
        <f t="shared" si="54"/>
        <v/>
      </c>
      <c r="J74" s="103" t="str">
        <f t="shared" si="55"/>
        <v/>
      </c>
      <c r="K74" s="102" t="str">
        <f t="shared" si="56"/>
        <v/>
      </c>
      <c r="L74" s="103" t="str">
        <f t="shared" si="57"/>
        <v/>
      </c>
      <c r="M74" s="102" t="str">
        <f t="shared" si="58"/>
        <v/>
      </c>
      <c r="N74" s="103" t="str">
        <f t="shared" si="59"/>
        <v/>
      </c>
      <c r="O74" s="130" t="str">
        <f t="shared" si="60"/>
        <v/>
      </c>
      <c r="Q74" s="84">
        <v>70</v>
      </c>
      <c r="R74" s="174" t="str">
        <f t="shared" si="61"/>
        <v/>
      </c>
      <c r="S74" s="176" t="str">
        <f t="shared" si="62"/>
        <v/>
      </c>
      <c r="T74" s="76" t="str">
        <f t="shared" si="75"/>
        <v/>
      </c>
      <c r="U74" s="76" t="str">
        <f t="shared" si="63"/>
        <v/>
      </c>
      <c r="V74" s="76" t="str">
        <f t="shared" si="76"/>
        <v/>
      </c>
      <c r="W74" s="76" t="str">
        <f t="shared" si="64"/>
        <v/>
      </c>
      <c r="X74" s="76" t="str">
        <f t="shared" si="65"/>
        <v/>
      </c>
      <c r="Y74" s="109" t="str">
        <f t="shared" si="66"/>
        <v/>
      </c>
      <c r="Z74" s="110" t="str">
        <f t="shared" si="67"/>
        <v/>
      </c>
      <c r="AA74" s="109" t="str">
        <f t="shared" si="68"/>
        <v/>
      </c>
      <c r="AB74" s="110" t="str">
        <f t="shared" si="69"/>
        <v/>
      </c>
      <c r="AC74" s="109" t="str">
        <f t="shared" si="70"/>
        <v/>
      </c>
      <c r="AD74" s="110" t="str">
        <f t="shared" si="71"/>
        <v/>
      </c>
      <c r="AE74" s="133" t="str">
        <f t="shared" si="72"/>
        <v/>
      </c>
    </row>
    <row r="75" spans="1:31" ht="15.95" customHeight="1">
      <c r="A75" s="67">
        <v>71</v>
      </c>
      <c r="B75" s="179" t="str">
        <f t="shared" si="49"/>
        <v/>
      </c>
      <c r="C75" s="69" t="str">
        <f t="shared" si="50"/>
        <v/>
      </c>
      <c r="D75" s="70" t="str">
        <f t="shared" si="73"/>
        <v/>
      </c>
      <c r="E75" s="70" t="str">
        <f t="shared" si="51"/>
        <v/>
      </c>
      <c r="F75" s="70" t="str">
        <f t="shared" si="74"/>
        <v/>
      </c>
      <c r="G75" s="70" t="str">
        <f t="shared" si="52"/>
        <v/>
      </c>
      <c r="H75" s="70" t="str">
        <f t="shared" si="53"/>
        <v/>
      </c>
      <c r="I75" s="102" t="str">
        <f t="shared" si="54"/>
        <v/>
      </c>
      <c r="J75" s="103" t="str">
        <f t="shared" si="55"/>
        <v/>
      </c>
      <c r="K75" s="102" t="str">
        <f t="shared" si="56"/>
        <v/>
      </c>
      <c r="L75" s="103" t="str">
        <f t="shared" si="57"/>
        <v/>
      </c>
      <c r="M75" s="102" t="str">
        <f t="shared" si="58"/>
        <v/>
      </c>
      <c r="N75" s="103" t="str">
        <f t="shared" si="59"/>
        <v/>
      </c>
      <c r="O75" s="130" t="str">
        <f t="shared" si="60"/>
        <v/>
      </c>
      <c r="Q75" s="84">
        <v>71</v>
      </c>
      <c r="R75" s="174" t="str">
        <f t="shared" si="61"/>
        <v/>
      </c>
      <c r="S75" s="176" t="str">
        <f t="shared" si="62"/>
        <v/>
      </c>
      <c r="T75" s="76" t="str">
        <f t="shared" si="75"/>
        <v/>
      </c>
      <c r="U75" s="76" t="str">
        <f t="shared" si="63"/>
        <v/>
      </c>
      <c r="V75" s="76" t="str">
        <f t="shared" si="76"/>
        <v/>
      </c>
      <c r="W75" s="76" t="str">
        <f t="shared" si="64"/>
        <v/>
      </c>
      <c r="X75" s="76" t="str">
        <f t="shared" si="65"/>
        <v/>
      </c>
      <c r="Y75" s="109" t="str">
        <f t="shared" si="66"/>
        <v/>
      </c>
      <c r="Z75" s="110" t="str">
        <f t="shared" si="67"/>
        <v/>
      </c>
      <c r="AA75" s="109" t="str">
        <f t="shared" si="68"/>
        <v/>
      </c>
      <c r="AB75" s="110" t="str">
        <f t="shared" si="69"/>
        <v/>
      </c>
      <c r="AC75" s="109" t="str">
        <f t="shared" si="70"/>
        <v/>
      </c>
      <c r="AD75" s="110" t="str">
        <f t="shared" si="71"/>
        <v/>
      </c>
      <c r="AE75" s="133" t="str">
        <f t="shared" si="72"/>
        <v/>
      </c>
    </row>
    <row r="76" spans="1:31" ht="15.95" customHeight="1">
      <c r="A76" s="67">
        <v>72</v>
      </c>
      <c r="B76" s="179" t="str">
        <f t="shared" si="49"/>
        <v/>
      </c>
      <c r="C76" s="69" t="str">
        <f t="shared" si="50"/>
        <v/>
      </c>
      <c r="D76" s="70" t="str">
        <f t="shared" si="73"/>
        <v/>
      </c>
      <c r="E76" s="70" t="str">
        <f t="shared" si="51"/>
        <v/>
      </c>
      <c r="F76" s="70" t="str">
        <f t="shared" si="74"/>
        <v/>
      </c>
      <c r="G76" s="70" t="str">
        <f t="shared" si="52"/>
        <v/>
      </c>
      <c r="H76" s="70" t="str">
        <f t="shared" si="53"/>
        <v/>
      </c>
      <c r="I76" s="102" t="str">
        <f t="shared" si="54"/>
        <v/>
      </c>
      <c r="J76" s="103" t="str">
        <f t="shared" si="55"/>
        <v/>
      </c>
      <c r="K76" s="102" t="str">
        <f t="shared" si="56"/>
        <v/>
      </c>
      <c r="L76" s="103" t="str">
        <f t="shared" si="57"/>
        <v/>
      </c>
      <c r="M76" s="102" t="str">
        <f t="shared" si="58"/>
        <v/>
      </c>
      <c r="N76" s="103" t="str">
        <f t="shared" si="59"/>
        <v/>
      </c>
      <c r="O76" s="130" t="str">
        <f t="shared" si="60"/>
        <v/>
      </c>
      <c r="Q76" s="84">
        <v>72</v>
      </c>
      <c r="R76" s="174" t="str">
        <f t="shared" si="61"/>
        <v/>
      </c>
      <c r="S76" s="176" t="str">
        <f t="shared" si="62"/>
        <v/>
      </c>
      <c r="T76" s="76" t="str">
        <f t="shared" si="75"/>
        <v/>
      </c>
      <c r="U76" s="76" t="str">
        <f t="shared" si="63"/>
        <v/>
      </c>
      <c r="V76" s="76" t="str">
        <f t="shared" si="76"/>
        <v/>
      </c>
      <c r="W76" s="76" t="str">
        <f t="shared" si="64"/>
        <v/>
      </c>
      <c r="X76" s="76" t="str">
        <f t="shared" si="65"/>
        <v/>
      </c>
      <c r="Y76" s="109" t="str">
        <f t="shared" si="66"/>
        <v/>
      </c>
      <c r="Z76" s="110" t="str">
        <f t="shared" si="67"/>
        <v/>
      </c>
      <c r="AA76" s="109" t="str">
        <f t="shared" si="68"/>
        <v/>
      </c>
      <c r="AB76" s="110" t="str">
        <f t="shared" si="69"/>
        <v/>
      </c>
      <c r="AC76" s="109" t="str">
        <f t="shared" si="70"/>
        <v/>
      </c>
      <c r="AD76" s="110" t="str">
        <f t="shared" si="71"/>
        <v/>
      </c>
      <c r="AE76" s="133" t="str">
        <f t="shared" si="72"/>
        <v/>
      </c>
    </row>
    <row r="77" spans="1:31" ht="15.95" customHeight="1">
      <c r="A77" s="67">
        <v>73</v>
      </c>
      <c r="B77" s="179" t="str">
        <f t="shared" si="49"/>
        <v/>
      </c>
      <c r="C77" s="69" t="str">
        <f t="shared" si="50"/>
        <v/>
      </c>
      <c r="D77" s="70" t="str">
        <f t="shared" si="73"/>
        <v/>
      </c>
      <c r="E77" s="70" t="str">
        <f t="shared" si="51"/>
        <v/>
      </c>
      <c r="F77" s="70" t="str">
        <f t="shared" si="74"/>
        <v/>
      </c>
      <c r="G77" s="70" t="str">
        <f t="shared" si="52"/>
        <v/>
      </c>
      <c r="H77" s="70" t="str">
        <f t="shared" si="53"/>
        <v/>
      </c>
      <c r="I77" s="102" t="str">
        <f t="shared" si="54"/>
        <v/>
      </c>
      <c r="J77" s="103" t="str">
        <f t="shared" si="55"/>
        <v/>
      </c>
      <c r="K77" s="102" t="str">
        <f t="shared" si="56"/>
        <v/>
      </c>
      <c r="L77" s="103" t="str">
        <f t="shared" si="57"/>
        <v/>
      </c>
      <c r="M77" s="102" t="str">
        <f t="shared" si="58"/>
        <v/>
      </c>
      <c r="N77" s="103" t="str">
        <f t="shared" si="59"/>
        <v/>
      </c>
      <c r="O77" s="130" t="str">
        <f t="shared" si="60"/>
        <v/>
      </c>
      <c r="Q77" s="84">
        <v>73</v>
      </c>
      <c r="R77" s="174" t="str">
        <f t="shared" si="61"/>
        <v/>
      </c>
      <c r="S77" s="176" t="str">
        <f t="shared" si="62"/>
        <v/>
      </c>
      <c r="T77" s="76" t="str">
        <f t="shared" si="75"/>
        <v/>
      </c>
      <c r="U77" s="76" t="str">
        <f t="shared" si="63"/>
        <v/>
      </c>
      <c r="V77" s="76" t="str">
        <f t="shared" si="76"/>
        <v/>
      </c>
      <c r="W77" s="76" t="str">
        <f t="shared" si="64"/>
        <v/>
      </c>
      <c r="X77" s="76" t="str">
        <f t="shared" si="65"/>
        <v/>
      </c>
      <c r="Y77" s="109" t="str">
        <f t="shared" si="66"/>
        <v/>
      </c>
      <c r="Z77" s="110" t="str">
        <f t="shared" si="67"/>
        <v/>
      </c>
      <c r="AA77" s="109" t="str">
        <f t="shared" si="68"/>
        <v/>
      </c>
      <c r="AB77" s="110" t="str">
        <f t="shared" si="69"/>
        <v/>
      </c>
      <c r="AC77" s="109" t="str">
        <f t="shared" si="70"/>
        <v/>
      </c>
      <c r="AD77" s="110" t="str">
        <f t="shared" si="71"/>
        <v/>
      </c>
      <c r="AE77" s="133" t="str">
        <f t="shared" si="72"/>
        <v/>
      </c>
    </row>
    <row r="78" spans="1:31" ht="15.95" customHeight="1">
      <c r="A78" s="67">
        <v>74</v>
      </c>
      <c r="B78" s="179" t="str">
        <f t="shared" si="49"/>
        <v/>
      </c>
      <c r="C78" s="69" t="str">
        <f t="shared" si="50"/>
        <v/>
      </c>
      <c r="D78" s="70" t="str">
        <f t="shared" si="73"/>
        <v/>
      </c>
      <c r="E78" s="70" t="str">
        <f t="shared" si="51"/>
        <v/>
      </c>
      <c r="F78" s="70" t="str">
        <f t="shared" si="74"/>
        <v/>
      </c>
      <c r="G78" s="70" t="str">
        <f t="shared" si="52"/>
        <v/>
      </c>
      <c r="H78" s="70" t="str">
        <f t="shared" si="53"/>
        <v/>
      </c>
      <c r="I78" s="102" t="str">
        <f t="shared" si="54"/>
        <v/>
      </c>
      <c r="J78" s="103" t="str">
        <f t="shared" si="55"/>
        <v/>
      </c>
      <c r="K78" s="102" t="str">
        <f t="shared" si="56"/>
        <v/>
      </c>
      <c r="L78" s="103" t="str">
        <f t="shared" si="57"/>
        <v/>
      </c>
      <c r="M78" s="102" t="str">
        <f t="shared" si="58"/>
        <v/>
      </c>
      <c r="N78" s="103" t="str">
        <f t="shared" si="59"/>
        <v/>
      </c>
      <c r="O78" s="130" t="str">
        <f t="shared" si="60"/>
        <v/>
      </c>
      <c r="Q78" s="84">
        <v>74</v>
      </c>
      <c r="R78" s="174" t="str">
        <f t="shared" si="61"/>
        <v/>
      </c>
      <c r="S78" s="176" t="str">
        <f t="shared" si="62"/>
        <v/>
      </c>
      <c r="T78" s="76" t="str">
        <f t="shared" si="75"/>
        <v/>
      </c>
      <c r="U78" s="76" t="str">
        <f t="shared" si="63"/>
        <v/>
      </c>
      <c r="V78" s="76" t="str">
        <f t="shared" si="76"/>
        <v/>
      </c>
      <c r="W78" s="76" t="str">
        <f t="shared" si="64"/>
        <v/>
      </c>
      <c r="X78" s="76" t="str">
        <f t="shared" si="65"/>
        <v/>
      </c>
      <c r="Y78" s="109" t="str">
        <f t="shared" si="66"/>
        <v/>
      </c>
      <c r="Z78" s="110" t="str">
        <f t="shared" si="67"/>
        <v/>
      </c>
      <c r="AA78" s="109" t="str">
        <f t="shared" si="68"/>
        <v/>
      </c>
      <c r="AB78" s="110" t="str">
        <f t="shared" si="69"/>
        <v/>
      </c>
      <c r="AC78" s="109" t="str">
        <f t="shared" si="70"/>
        <v/>
      </c>
      <c r="AD78" s="110" t="str">
        <f t="shared" si="71"/>
        <v/>
      </c>
      <c r="AE78" s="133" t="str">
        <f t="shared" si="72"/>
        <v/>
      </c>
    </row>
    <row r="79" spans="1:31" ht="15.95" customHeight="1">
      <c r="A79" s="67">
        <v>75</v>
      </c>
      <c r="B79" s="179" t="str">
        <f t="shared" si="49"/>
        <v/>
      </c>
      <c r="C79" s="69" t="str">
        <f t="shared" si="50"/>
        <v/>
      </c>
      <c r="D79" s="70" t="str">
        <f t="shared" si="73"/>
        <v/>
      </c>
      <c r="E79" s="70" t="str">
        <f t="shared" si="51"/>
        <v/>
      </c>
      <c r="F79" s="70" t="str">
        <f t="shared" si="74"/>
        <v/>
      </c>
      <c r="G79" s="70" t="str">
        <f t="shared" si="52"/>
        <v/>
      </c>
      <c r="H79" s="70" t="str">
        <f t="shared" si="53"/>
        <v/>
      </c>
      <c r="I79" s="102" t="str">
        <f t="shared" si="54"/>
        <v/>
      </c>
      <c r="J79" s="103" t="str">
        <f t="shared" si="55"/>
        <v/>
      </c>
      <c r="K79" s="102" t="str">
        <f t="shared" si="56"/>
        <v/>
      </c>
      <c r="L79" s="103" t="str">
        <f t="shared" si="57"/>
        <v/>
      </c>
      <c r="M79" s="102" t="str">
        <f t="shared" si="58"/>
        <v/>
      </c>
      <c r="N79" s="103" t="str">
        <f t="shared" si="59"/>
        <v/>
      </c>
      <c r="O79" s="130" t="str">
        <f t="shared" si="60"/>
        <v/>
      </c>
      <c r="Q79" s="84">
        <v>75</v>
      </c>
      <c r="R79" s="174" t="str">
        <f t="shared" si="61"/>
        <v/>
      </c>
      <c r="S79" s="176" t="str">
        <f t="shared" si="62"/>
        <v/>
      </c>
      <c r="T79" s="76" t="str">
        <f t="shared" si="75"/>
        <v/>
      </c>
      <c r="U79" s="76" t="str">
        <f t="shared" si="63"/>
        <v/>
      </c>
      <c r="V79" s="76" t="str">
        <f t="shared" si="76"/>
        <v/>
      </c>
      <c r="W79" s="76" t="str">
        <f t="shared" si="64"/>
        <v/>
      </c>
      <c r="X79" s="76" t="str">
        <f t="shared" si="65"/>
        <v/>
      </c>
      <c r="Y79" s="109" t="str">
        <f t="shared" si="66"/>
        <v/>
      </c>
      <c r="Z79" s="110" t="str">
        <f t="shared" si="67"/>
        <v/>
      </c>
      <c r="AA79" s="109" t="str">
        <f t="shared" si="68"/>
        <v/>
      </c>
      <c r="AB79" s="110" t="str">
        <f t="shared" si="69"/>
        <v/>
      </c>
      <c r="AC79" s="109" t="str">
        <f t="shared" si="70"/>
        <v/>
      </c>
      <c r="AD79" s="110" t="str">
        <f t="shared" si="71"/>
        <v/>
      </c>
      <c r="AE79" s="133" t="str">
        <f t="shared" si="72"/>
        <v/>
      </c>
    </row>
    <row r="80" spans="1:31" ht="15.95" customHeight="1">
      <c r="A80" s="67">
        <v>76</v>
      </c>
      <c r="B80" s="179" t="str">
        <f t="shared" si="49"/>
        <v/>
      </c>
      <c r="C80" s="69" t="str">
        <f t="shared" si="50"/>
        <v/>
      </c>
      <c r="D80" s="70" t="str">
        <f t="shared" si="73"/>
        <v/>
      </c>
      <c r="E80" s="70" t="str">
        <f t="shared" si="51"/>
        <v/>
      </c>
      <c r="F80" s="70" t="str">
        <f t="shared" si="74"/>
        <v/>
      </c>
      <c r="G80" s="70" t="str">
        <f t="shared" si="52"/>
        <v/>
      </c>
      <c r="H80" s="70" t="str">
        <f t="shared" si="53"/>
        <v/>
      </c>
      <c r="I80" s="102" t="str">
        <f t="shared" si="54"/>
        <v/>
      </c>
      <c r="J80" s="103" t="str">
        <f t="shared" si="55"/>
        <v/>
      </c>
      <c r="K80" s="102" t="str">
        <f t="shared" si="56"/>
        <v/>
      </c>
      <c r="L80" s="103" t="str">
        <f t="shared" si="57"/>
        <v/>
      </c>
      <c r="M80" s="102" t="str">
        <f t="shared" si="58"/>
        <v/>
      </c>
      <c r="N80" s="103" t="str">
        <f t="shared" si="59"/>
        <v/>
      </c>
      <c r="O80" s="130" t="str">
        <f t="shared" si="60"/>
        <v/>
      </c>
      <c r="Q80" s="84">
        <v>76</v>
      </c>
      <c r="R80" s="174" t="str">
        <f t="shared" si="61"/>
        <v/>
      </c>
      <c r="S80" s="176" t="str">
        <f t="shared" si="62"/>
        <v/>
      </c>
      <c r="T80" s="76" t="str">
        <f t="shared" si="75"/>
        <v/>
      </c>
      <c r="U80" s="76" t="str">
        <f t="shared" si="63"/>
        <v/>
      </c>
      <c r="V80" s="76" t="str">
        <f t="shared" si="76"/>
        <v/>
      </c>
      <c r="W80" s="76" t="str">
        <f t="shared" si="64"/>
        <v/>
      </c>
      <c r="X80" s="76" t="str">
        <f t="shared" si="65"/>
        <v/>
      </c>
      <c r="Y80" s="109" t="str">
        <f t="shared" si="66"/>
        <v/>
      </c>
      <c r="Z80" s="110" t="str">
        <f t="shared" si="67"/>
        <v/>
      </c>
      <c r="AA80" s="109" t="str">
        <f t="shared" si="68"/>
        <v/>
      </c>
      <c r="AB80" s="110" t="str">
        <f t="shared" si="69"/>
        <v/>
      </c>
      <c r="AC80" s="109" t="str">
        <f t="shared" si="70"/>
        <v/>
      </c>
      <c r="AD80" s="110" t="str">
        <f t="shared" si="71"/>
        <v/>
      </c>
      <c r="AE80" s="133" t="str">
        <f t="shared" si="72"/>
        <v/>
      </c>
    </row>
    <row r="81" spans="1:31" ht="15.95" customHeight="1">
      <c r="A81" s="67">
        <v>77</v>
      </c>
      <c r="B81" s="179" t="str">
        <f t="shared" si="49"/>
        <v/>
      </c>
      <c r="C81" s="69" t="str">
        <f t="shared" si="50"/>
        <v/>
      </c>
      <c r="D81" s="70" t="str">
        <f t="shared" si="73"/>
        <v/>
      </c>
      <c r="E81" s="70" t="str">
        <f t="shared" si="51"/>
        <v/>
      </c>
      <c r="F81" s="70" t="str">
        <f t="shared" si="74"/>
        <v/>
      </c>
      <c r="G81" s="70" t="str">
        <f t="shared" si="52"/>
        <v/>
      </c>
      <c r="H81" s="70" t="str">
        <f t="shared" si="53"/>
        <v/>
      </c>
      <c r="I81" s="102" t="str">
        <f t="shared" si="54"/>
        <v/>
      </c>
      <c r="J81" s="103" t="str">
        <f t="shared" si="55"/>
        <v/>
      </c>
      <c r="K81" s="102" t="str">
        <f t="shared" si="56"/>
        <v/>
      </c>
      <c r="L81" s="103" t="str">
        <f t="shared" si="57"/>
        <v/>
      </c>
      <c r="M81" s="102" t="str">
        <f t="shared" si="58"/>
        <v/>
      </c>
      <c r="N81" s="103" t="str">
        <f t="shared" si="59"/>
        <v/>
      </c>
      <c r="O81" s="130" t="str">
        <f t="shared" si="60"/>
        <v/>
      </c>
      <c r="Q81" s="84">
        <v>77</v>
      </c>
      <c r="R81" s="174" t="str">
        <f t="shared" si="61"/>
        <v/>
      </c>
      <c r="S81" s="176" t="str">
        <f t="shared" si="62"/>
        <v/>
      </c>
      <c r="T81" s="76" t="str">
        <f t="shared" si="75"/>
        <v/>
      </c>
      <c r="U81" s="76" t="str">
        <f t="shared" si="63"/>
        <v/>
      </c>
      <c r="V81" s="76" t="str">
        <f t="shared" si="76"/>
        <v/>
      </c>
      <c r="W81" s="76" t="str">
        <f t="shared" si="64"/>
        <v/>
      </c>
      <c r="X81" s="76" t="str">
        <f t="shared" si="65"/>
        <v/>
      </c>
      <c r="Y81" s="109" t="str">
        <f t="shared" si="66"/>
        <v/>
      </c>
      <c r="Z81" s="110" t="str">
        <f t="shared" si="67"/>
        <v/>
      </c>
      <c r="AA81" s="109" t="str">
        <f t="shared" si="68"/>
        <v/>
      </c>
      <c r="AB81" s="110" t="str">
        <f t="shared" si="69"/>
        <v/>
      </c>
      <c r="AC81" s="109" t="str">
        <f t="shared" si="70"/>
        <v/>
      </c>
      <c r="AD81" s="110" t="str">
        <f t="shared" si="71"/>
        <v/>
      </c>
      <c r="AE81" s="133" t="str">
        <f t="shared" si="72"/>
        <v/>
      </c>
    </row>
    <row r="82" spans="1:31" ht="15.95" customHeight="1">
      <c r="A82" s="67">
        <v>78</v>
      </c>
      <c r="B82" s="179" t="str">
        <f t="shared" si="49"/>
        <v/>
      </c>
      <c r="C82" s="69" t="str">
        <f t="shared" si="50"/>
        <v/>
      </c>
      <c r="D82" s="70" t="str">
        <f t="shared" si="73"/>
        <v/>
      </c>
      <c r="E82" s="70" t="str">
        <f t="shared" si="51"/>
        <v/>
      </c>
      <c r="F82" s="70" t="str">
        <f t="shared" si="74"/>
        <v/>
      </c>
      <c r="G82" s="70" t="str">
        <f t="shared" si="52"/>
        <v/>
      </c>
      <c r="H82" s="70" t="str">
        <f t="shared" si="53"/>
        <v/>
      </c>
      <c r="I82" s="102" t="str">
        <f t="shared" si="54"/>
        <v/>
      </c>
      <c r="J82" s="103" t="str">
        <f t="shared" si="55"/>
        <v/>
      </c>
      <c r="K82" s="102" t="str">
        <f t="shared" si="56"/>
        <v/>
      </c>
      <c r="L82" s="103" t="str">
        <f t="shared" si="57"/>
        <v/>
      </c>
      <c r="M82" s="102" t="str">
        <f t="shared" si="58"/>
        <v/>
      </c>
      <c r="N82" s="103" t="str">
        <f t="shared" si="59"/>
        <v/>
      </c>
      <c r="O82" s="130" t="str">
        <f t="shared" si="60"/>
        <v/>
      </c>
      <c r="Q82" s="84">
        <v>78</v>
      </c>
      <c r="R82" s="174" t="str">
        <f t="shared" si="61"/>
        <v/>
      </c>
      <c r="S82" s="176" t="str">
        <f t="shared" si="62"/>
        <v/>
      </c>
      <c r="T82" s="76" t="str">
        <f t="shared" si="75"/>
        <v/>
      </c>
      <c r="U82" s="76" t="str">
        <f t="shared" si="63"/>
        <v/>
      </c>
      <c r="V82" s="76" t="str">
        <f t="shared" si="76"/>
        <v/>
      </c>
      <c r="W82" s="76" t="str">
        <f t="shared" si="64"/>
        <v/>
      </c>
      <c r="X82" s="76" t="str">
        <f t="shared" si="65"/>
        <v/>
      </c>
      <c r="Y82" s="109" t="str">
        <f t="shared" si="66"/>
        <v/>
      </c>
      <c r="Z82" s="110" t="str">
        <f t="shared" si="67"/>
        <v/>
      </c>
      <c r="AA82" s="109" t="str">
        <f t="shared" si="68"/>
        <v/>
      </c>
      <c r="AB82" s="110" t="str">
        <f t="shared" si="69"/>
        <v/>
      </c>
      <c r="AC82" s="109" t="str">
        <f t="shared" si="70"/>
        <v/>
      </c>
      <c r="AD82" s="110" t="str">
        <f t="shared" si="71"/>
        <v/>
      </c>
      <c r="AE82" s="133" t="str">
        <f t="shared" si="72"/>
        <v/>
      </c>
    </row>
    <row r="83" spans="1:31" ht="15.95" customHeight="1">
      <c r="A83" s="67">
        <v>79</v>
      </c>
      <c r="B83" s="179" t="str">
        <f t="shared" si="49"/>
        <v/>
      </c>
      <c r="C83" s="69" t="str">
        <f t="shared" si="50"/>
        <v/>
      </c>
      <c r="D83" s="70" t="str">
        <f t="shared" si="73"/>
        <v/>
      </c>
      <c r="E83" s="70" t="str">
        <f t="shared" si="51"/>
        <v/>
      </c>
      <c r="F83" s="70" t="str">
        <f t="shared" si="74"/>
        <v/>
      </c>
      <c r="G83" s="70" t="str">
        <f t="shared" si="52"/>
        <v/>
      </c>
      <c r="H83" s="70" t="str">
        <f t="shared" si="53"/>
        <v/>
      </c>
      <c r="I83" s="102" t="str">
        <f t="shared" si="54"/>
        <v/>
      </c>
      <c r="J83" s="103" t="str">
        <f t="shared" si="55"/>
        <v/>
      </c>
      <c r="K83" s="102" t="str">
        <f t="shared" si="56"/>
        <v/>
      </c>
      <c r="L83" s="103" t="str">
        <f t="shared" si="57"/>
        <v/>
      </c>
      <c r="M83" s="102" t="str">
        <f t="shared" si="58"/>
        <v/>
      </c>
      <c r="N83" s="103" t="str">
        <f t="shared" si="59"/>
        <v/>
      </c>
      <c r="O83" s="130" t="str">
        <f t="shared" si="60"/>
        <v/>
      </c>
      <c r="Q83" s="84">
        <v>79</v>
      </c>
      <c r="R83" s="174" t="str">
        <f t="shared" si="61"/>
        <v/>
      </c>
      <c r="S83" s="176" t="str">
        <f t="shared" si="62"/>
        <v/>
      </c>
      <c r="T83" s="76" t="str">
        <f t="shared" si="75"/>
        <v/>
      </c>
      <c r="U83" s="76" t="str">
        <f t="shared" si="63"/>
        <v/>
      </c>
      <c r="V83" s="76" t="str">
        <f t="shared" si="76"/>
        <v/>
      </c>
      <c r="W83" s="76" t="str">
        <f t="shared" si="64"/>
        <v/>
      </c>
      <c r="X83" s="76" t="str">
        <f t="shared" si="65"/>
        <v/>
      </c>
      <c r="Y83" s="109" t="str">
        <f t="shared" si="66"/>
        <v/>
      </c>
      <c r="Z83" s="110" t="str">
        <f t="shared" si="67"/>
        <v/>
      </c>
      <c r="AA83" s="109" t="str">
        <f t="shared" si="68"/>
        <v/>
      </c>
      <c r="AB83" s="110" t="str">
        <f t="shared" si="69"/>
        <v/>
      </c>
      <c r="AC83" s="109" t="str">
        <f t="shared" si="70"/>
        <v/>
      </c>
      <c r="AD83" s="110" t="str">
        <f t="shared" si="71"/>
        <v/>
      </c>
      <c r="AE83" s="133" t="str">
        <f t="shared" si="72"/>
        <v/>
      </c>
    </row>
    <row r="84" spans="1:31" ht="15.95" customHeight="1" thickBot="1">
      <c r="A84" s="68">
        <v>80</v>
      </c>
      <c r="B84" s="180" t="str">
        <f t="shared" si="49"/>
        <v/>
      </c>
      <c r="C84" s="71" t="str">
        <f t="shared" si="50"/>
        <v/>
      </c>
      <c r="D84" s="72" t="str">
        <f t="shared" si="73"/>
        <v/>
      </c>
      <c r="E84" s="72" t="str">
        <f t="shared" si="51"/>
        <v/>
      </c>
      <c r="F84" s="72" t="str">
        <f t="shared" si="74"/>
        <v/>
      </c>
      <c r="G84" s="72" t="str">
        <f t="shared" si="52"/>
        <v/>
      </c>
      <c r="H84" s="72" t="str">
        <f t="shared" si="53"/>
        <v/>
      </c>
      <c r="I84" s="104" t="str">
        <f t="shared" si="54"/>
        <v/>
      </c>
      <c r="J84" s="105" t="str">
        <f t="shared" si="55"/>
        <v/>
      </c>
      <c r="K84" s="104" t="str">
        <f t="shared" si="56"/>
        <v/>
      </c>
      <c r="L84" s="105" t="str">
        <f t="shared" si="57"/>
        <v/>
      </c>
      <c r="M84" s="104" t="str">
        <f t="shared" si="58"/>
        <v/>
      </c>
      <c r="N84" s="105" t="str">
        <f t="shared" si="59"/>
        <v/>
      </c>
      <c r="O84" s="131" t="str">
        <f t="shared" si="60"/>
        <v/>
      </c>
      <c r="Q84" s="86">
        <v>80</v>
      </c>
      <c r="R84" s="175" t="str">
        <f t="shared" si="61"/>
        <v/>
      </c>
      <c r="S84" s="177" t="str">
        <f t="shared" si="62"/>
        <v/>
      </c>
      <c r="T84" s="77" t="str">
        <f t="shared" si="75"/>
        <v/>
      </c>
      <c r="U84" s="77" t="str">
        <f t="shared" si="63"/>
        <v/>
      </c>
      <c r="V84" s="77" t="str">
        <f t="shared" si="76"/>
        <v/>
      </c>
      <c r="W84" s="77" t="str">
        <f t="shared" si="64"/>
        <v/>
      </c>
      <c r="X84" s="77" t="str">
        <f t="shared" si="65"/>
        <v/>
      </c>
      <c r="Y84" s="111" t="str">
        <f t="shared" si="66"/>
        <v/>
      </c>
      <c r="Z84" s="112" t="str">
        <f t="shared" si="67"/>
        <v/>
      </c>
      <c r="AA84" s="111" t="str">
        <f t="shared" si="68"/>
        <v/>
      </c>
      <c r="AB84" s="112" t="str">
        <f t="shared" si="69"/>
        <v/>
      </c>
      <c r="AC84" s="111" t="str">
        <f t="shared" si="70"/>
        <v/>
      </c>
      <c r="AD84" s="112" t="str">
        <f t="shared" si="71"/>
        <v/>
      </c>
      <c r="AE84" s="134" t="str">
        <f t="shared" si="72"/>
        <v/>
      </c>
    </row>
    <row r="85" spans="1:31" ht="15.95" customHeight="1"/>
    <row r="86" spans="1:31" ht="15.95" customHeight="1"/>
    <row r="87" spans="1:31" ht="15.95" customHeight="1"/>
    <row r="88" spans="1:31" ht="15.95" customHeight="1"/>
    <row r="89" spans="1:31" ht="15.95" customHeight="1"/>
    <row r="90" spans="1:31" ht="15.95" customHeight="1"/>
    <row r="91" spans="1:31" ht="15.95" customHeight="1"/>
    <row r="92" spans="1:31" ht="15.95" customHeight="1"/>
    <row r="93" spans="1:31" ht="15.95" customHeight="1"/>
    <row r="94" spans="1:31" ht="15.95" customHeight="1"/>
  </sheetData>
  <mergeCells count="25"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honeticPr fontId="5"/>
  <conditionalFormatting sqref="J5:J84 L5:L84 N5:N84">
    <cfRule type="expression" dxfId="9947" priority="19">
      <formula>I5=#REF!</formula>
    </cfRule>
    <cfRule type="expression" dxfId="9946" priority="20">
      <formula>I5=#REF!</formula>
    </cfRule>
    <cfRule type="expression" dxfId="9945" priority="21">
      <formula>I5=#REF!</formula>
    </cfRule>
    <cfRule type="expression" dxfId="9944" priority="22">
      <formula>I5=#REF!</formula>
    </cfRule>
    <cfRule type="expression" dxfId="9943" priority="23">
      <formula>I5=#REF!</formula>
    </cfRule>
    <cfRule type="expression" dxfId="9942" priority="24">
      <formula>I5=#REF!</formula>
    </cfRule>
  </conditionalFormatting>
  <conditionalFormatting sqref="O5:O84">
    <cfRule type="expression" dxfId="9941" priority="13">
      <formula>N5=#REF!</formula>
    </cfRule>
    <cfRule type="expression" dxfId="9940" priority="14">
      <formula>N5=#REF!</formula>
    </cfRule>
    <cfRule type="expression" dxfId="9939" priority="15">
      <formula>N5=#REF!</formula>
    </cfRule>
    <cfRule type="expression" dxfId="9938" priority="16">
      <formula>N5=#REF!</formula>
    </cfRule>
    <cfRule type="expression" dxfId="9937" priority="17">
      <formula>N5=#REF!</formula>
    </cfRule>
    <cfRule type="expression" dxfId="9936" priority="18">
      <formula>N5=#REF!</formula>
    </cfRule>
  </conditionalFormatting>
  <conditionalFormatting sqref="Z5:Z84 AB5:AB84 AD5:AD84">
    <cfRule type="expression" dxfId="9935" priority="7">
      <formula>Y5=#REF!</formula>
    </cfRule>
    <cfRule type="expression" dxfId="9934" priority="8">
      <formula>Y5=#REF!</formula>
    </cfRule>
    <cfRule type="expression" dxfId="9933" priority="9">
      <formula>Y5=#REF!</formula>
    </cfRule>
    <cfRule type="expression" dxfId="9932" priority="10">
      <formula>Y5=#REF!</formula>
    </cfRule>
    <cfRule type="expression" dxfId="9931" priority="11">
      <formula>Y5=#REF!</formula>
    </cfRule>
    <cfRule type="expression" dxfId="9930" priority="12">
      <formula>Y5=#REF!</formula>
    </cfRule>
  </conditionalFormatting>
  <conditionalFormatting sqref="AE5:AE84">
    <cfRule type="expression" dxfId="9929" priority="1">
      <formula>AD5=#REF!</formula>
    </cfRule>
    <cfRule type="expression" dxfId="9928" priority="2">
      <formula>AD5=#REF!</formula>
    </cfRule>
    <cfRule type="expression" dxfId="9927" priority="3">
      <formula>AD5=#REF!</formula>
    </cfRule>
    <cfRule type="expression" dxfId="9926" priority="4">
      <formula>AD5=#REF!</formula>
    </cfRule>
    <cfRule type="expression" dxfId="9925" priority="5">
      <formula>AD5=#REF!</formula>
    </cfRule>
    <cfRule type="expression" dxfId="9924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abSelected="1" zoomScale="55" zoomScaleNormal="55" zoomScaleSheetLayoutView="70" workbookViewId="0"/>
  </sheetViews>
  <sheetFormatPr defaultColWidth="8.75" defaultRowHeight="13.5"/>
  <cols>
    <col min="1" max="1" width="2.375" style="135" customWidth="1"/>
    <col min="2" max="2" width="6.875" style="135" customWidth="1"/>
    <col min="3" max="3" width="12.75" style="135" customWidth="1"/>
    <col min="4" max="12" width="8.75" style="135"/>
    <col min="13" max="14" width="2.375" style="135" customWidth="1"/>
    <col min="15" max="15" width="6.875" style="135" customWidth="1"/>
    <col min="16" max="16" width="12.75" style="135" customWidth="1"/>
    <col min="17" max="25" width="8.75" style="135"/>
    <col min="26" max="26" width="2.375" style="135" customWidth="1"/>
    <col min="27" max="16384" width="8.75" style="135"/>
  </cols>
  <sheetData>
    <row r="1" spans="1:26" ht="12.95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0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 ht="12.95" customHeight="1">
      <c r="A2" s="153"/>
      <c r="B2" s="138" t="s">
        <v>104</v>
      </c>
      <c r="C2" s="139"/>
      <c r="D2" s="139"/>
      <c r="E2" s="139"/>
      <c r="F2" s="139"/>
      <c r="G2" s="139"/>
      <c r="H2" s="139"/>
      <c r="I2" s="139"/>
      <c r="J2" s="139"/>
      <c r="K2" s="139"/>
      <c r="L2" s="270" t="s">
        <v>219</v>
      </c>
      <c r="M2" s="154"/>
      <c r="N2" s="153"/>
      <c r="O2" s="138" t="s">
        <v>179</v>
      </c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54"/>
    </row>
    <row r="3" spans="1:26" ht="12.95" customHeight="1">
      <c r="A3" s="153"/>
      <c r="B3" s="141" t="s">
        <v>105</v>
      </c>
      <c r="C3" s="136"/>
      <c r="D3" s="136"/>
      <c r="E3" s="136"/>
      <c r="F3" s="136"/>
      <c r="G3" s="136"/>
      <c r="H3" s="136"/>
      <c r="I3" s="136"/>
      <c r="J3" s="136"/>
      <c r="K3" s="136"/>
      <c r="L3" s="142"/>
      <c r="M3" s="154"/>
      <c r="N3" s="153"/>
      <c r="O3" s="141"/>
      <c r="P3" s="136"/>
      <c r="Q3" s="136"/>
      <c r="R3" s="136"/>
      <c r="S3" s="136"/>
      <c r="T3" s="136"/>
      <c r="U3" s="136"/>
      <c r="V3" s="136"/>
      <c r="W3" s="136"/>
      <c r="X3" s="136"/>
      <c r="Y3" s="142"/>
      <c r="Z3" s="154"/>
    </row>
    <row r="4" spans="1:26" ht="12.95" customHeight="1">
      <c r="A4" s="153"/>
      <c r="B4" s="141" t="s">
        <v>106</v>
      </c>
      <c r="C4" s="136" t="s">
        <v>113</v>
      </c>
      <c r="D4" s="136" t="s">
        <v>114</v>
      </c>
      <c r="E4" s="136"/>
      <c r="F4" s="136"/>
      <c r="G4" s="136"/>
      <c r="H4" s="136"/>
      <c r="I4" s="136"/>
      <c r="J4" s="136"/>
      <c r="K4" s="136"/>
      <c r="L4" s="142"/>
      <c r="M4" s="154"/>
      <c r="N4" s="153"/>
      <c r="O4" s="141"/>
      <c r="P4" s="136"/>
      <c r="Q4" s="136"/>
      <c r="R4" s="136"/>
      <c r="S4" s="136"/>
      <c r="T4" s="136"/>
      <c r="U4" s="136"/>
      <c r="V4" s="136"/>
      <c r="W4" s="136"/>
      <c r="X4" s="136"/>
      <c r="Y4" s="142"/>
      <c r="Z4" s="154"/>
    </row>
    <row r="5" spans="1:26" ht="12.95" customHeight="1">
      <c r="A5" s="153"/>
      <c r="B5" s="141" t="s">
        <v>107</v>
      </c>
      <c r="C5" s="137" t="s">
        <v>177</v>
      </c>
      <c r="D5" s="136" t="s">
        <v>117</v>
      </c>
      <c r="E5" s="136"/>
      <c r="F5" s="136"/>
      <c r="G5" s="136"/>
      <c r="H5" s="136"/>
      <c r="I5" s="136"/>
      <c r="J5" s="136"/>
      <c r="K5" s="136"/>
      <c r="L5" s="142"/>
      <c r="M5" s="154"/>
      <c r="N5" s="153"/>
      <c r="O5" s="141"/>
      <c r="P5" s="136"/>
      <c r="Q5" s="136"/>
      <c r="R5" s="136"/>
      <c r="S5" s="136"/>
      <c r="T5" s="136"/>
      <c r="U5" s="136"/>
      <c r="V5" s="136"/>
      <c r="W5" s="136"/>
      <c r="X5" s="136"/>
      <c r="Y5" s="142"/>
      <c r="Z5" s="154"/>
    </row>
    <row r="6" spans="1:26" ht="12.95" customHeight="1">
      <c r="A6" s="153"/>
      <c r="B6" s="141"/>
      <c r="C6" s="137"/>
      <c r="D6" s="185" t="s">
        <v>165</v>
      </c>
      <c r="E6" s="136"/>
      <c r="F6" s="136"/>
      <c r="G6" s="136"/>
      <c r="H6" s="136"/>
      <c r="I6" s="136"/>
      <c r="J6" s="136"/>
      <c r="K6" s="136"/>
      <c r="L6" s="142"/>
      <c r="M6" s="154"/>
      <c r="N6" s="153"/>
      <c r="O6" s="141"/>
      <c r="P6" s="136"/>
      <c r="Q6" s="136"/>
      <c r="R6" s="136"/>
      <c r="S6" s="136"/>
      <c r="T6" s="136"/>
      <c r="U6" s="136"/>
      <c r="V6" s="136"/>
      <c r="W6" s="136"/>
      <c r="X6" s="136"/>
      <c r="Y6" s="142"/>
      <c r="Z6" s="154"/>
    </row>
    <row r="7" spans="1:26" ht="12.95" customHeight="1">
      <c r="A7" s="153"/>
      <c r="B7" s="141" t="s">
        <v>108</v>
      </c>
      <c r="C7" s="136" t="s">
        <v>4</v>
      </c>
      <c r="D7" s="136" t="s">
        <v>115</v>
      </c>
      <c r="E7" s="136"/>
      <c r="F7" s="136"/>
      <c r="G7" s="136"/>
      <c r="H7" s="136"/>
      <c r="I7" s="136"/>
      <c r="J7" s="136"/>
      <c r="K7" s="136"/>
      <c r="L7" s="142"/>
      <c r="M7" s="154"/>
      <c r="N7" s="153"/>
      <c r="O7" s="141"/>
      <c r="P7" s="136"/>
      <c r="Q7" s="136"/>
      <c r="R7" s="136"/>
      <c r="S7" s="136"/>
      <c r="T7" s="136"/>
      <c r="U7" s="136"/>
      <c r="V7" s="136"/>
      <c r="W7" s="136"/>
      <c r="X7" s="136"/>
      <c r="Y7" s="142"/>
      <c r="Z7" s="154"/>
    </row>
    <row r="8" spans="1:26" ht="12.95" customHeight="1">
      <c r="A8" s="153"/>
      <c r="B8" s="141" t="s">
        <v>109</v>
      </c>
      <c r="C8" s="136" t="s">
        <v>21</v>
      </c>
      <c r="D8" s="136" t="s">
        <v>116</v>
      </c>
      <c r="E8" s="136"/>
      <c r="F8" s="136"/>
      <c r="G8" s="136"/>
      <c r="H8" s="136"/>
      <c r="I8" s="136"/>
      <c r="J8" s="136"/>
      <c r="K8" s="136"/>
      <c r="L8" s="142"/>
      <c r="M8" s="154"/>
      <c r="N8" s="153"/>
      <c r="O8" s="141"/>
      <c r="P8" s="136"/>
      <c r="Q8" s="136"/>
      <c r="R8" s="136"/>
      <c r="S8" s="136"/>
      <c r="T8" s="136"/>
      <c r="U8" s="136"/>
      <c r="V8" s="136"/>
      <c r="W8" s="136"/>
      <c r="X8" s="136"/>
      <c r="Y8" s="142"/>
      <c r="Z8" s="154"/>
    </row>
    <row r="9" spans="1:26" ht="12.95" customHeight="1">
      <c r="A9" s="153"/>
      <c r="B9" s="141" t="s">
        <v>110</v>
      </c>
      <c r="C9" s="136" t="s">
        <v>69</v>
      </c>
      <c r="D9" s="136" t="s">
        <v>194</v>
      </c>
      <c r="E9" s="136"/>
      <c r="F9" s="136"/>
      <c r="G9" s="136"/>
      <c r="H9" s="136"/>
      <c r="I9" s="136"/>
      <c r="J9" s="136"/>
      <c r="K9" s="136"/>
      <c r="L9" s="142"/>
      <c r="M9" s="154"/>
      <c r="N9" s="153"/>
      <c r="O9" s="141"/>
      <c r="P9" s="136"/>
      <c r="Q9" s="136"/>
      <c r="R9" s="136"/>
      <c r="S9" s="136"/>
      <c r="T9" s="136"/>
      <c r="U9" s="136"/>
      <c r="V9" s="136"/>
      <c r="W9" s="136"/>
      <c r="X9" s="136"/>
      <c r="Y9" s="142"/>
      <c r="Z9" s="154"/>
    </row>
    <row r="10" spans="1:26" ht="12.95" customHeight="1">
      <c r="A10" s="153"/>
      <c r="B10" s="141" t="s">
        <v>111</v>
      </c>
      <c r="C10" s="136" t="s">
        <v>70</v>
      </c>
      <c r="D10" s="136" t="s">
        <v>195</v>
      </c>
      <c r="E10" s="136"/>
      <c r="F10" s="136"/>
      <c r="G10" s="136"/>
      <c r="H10" s="136"/>
      <c r="I10" s="136"/>
      <c r="J10" s="136"/>
      <c r="K10" s="136"/>
      <c r="L10" s="142"/>
      <c r="M10" s="154"/>
      <c r="N10" s="153"/>
      <c r="O10" s="141"/>
      <c r="P10" s="136"/>
      <c r="Q10" s="136"/>
      <c r="R10" s="136"/>
      <c r="S10" s="136"/>
      <c r="T10" s="136"/>
      <c r="U10" s="136"/>
      <c r="V10" s="136"/>
      <c r="W10" s="136"/>
      <c r="X10" s="136"/>
      <c r="Y10" s="142"/>
      <c r="Z10" s="154"/>
    </row>
    <row r="11" spans="1:26" ht="12.95" customHeight="1">
      <c r="A11" s="153"/>
      <c r="B11" s="141" t="s">
        <v>112</v>
      </c>
      <c r="C11" s="136" t="s">
        <v>71</v>
      </c>
      <c r="D11" s="136" t="s">
        <v>166</v>
      </c>
      <c r="E11" s="136"/>
      <c r="F11" s="136"/>
      <c r="G11" s="136"/>
      <c r="H11" s="136"/>
      <c r="I11" s="136"/>
      <c r="J11" s="136"/>
      <c r="K11" s="136"/>
      <c r="L11" s="142"/>
      <c r="M11" s="154"/>
      <c r="N11" s="153"/>
      <c r="O11" s="141"/>
      <c r="P11" s="136"/>
      <c r="Q11" s="136"/>
      <c r="R11" s="136"/>
      <c r="S11" s="136"/>
      <c r="T11" s="136"/>
      <c r="U11" s="136"/>
      <c r="V11" s="136"/>
      <c r="W11" s="136"/>
      <c r="X11" s="136"/>
      <c r="Y11" s="142"/>
      <c r="Z11" s="154"/>
    </row>
    <row r="12" spans="1:26" ht="12.95" customHeight="1">
      <c r="A12" s="153"/>
      <c r="B12" s="141"/>
      <c r="C12" s="136"/>
      <c r="D12" s="136"/>
      <c r="E12" s="136"/>
      <c r="F12" s="136"/>
      <c r="G12" s="136"/>
      <c r="H12" s="136"/>
      <c r="I12" s="136"/>
      <c r="J12" s="136"/>
      <c r="K12" s="136"/>
      <c r="L12" s="142"/>
      <c r="M12" s="154"/>
      <c r="N12" s="153"/>
      <c r="O12" s="141"/>
      <c r="P12" s="136"/>
      <c r="Q12" s="136"/>
      <c r="R12" s="136"/>
      <c r="S12" s="136"/>
      <c r="T12" s="136"/>
      <c r="U12" s="136"/>
      <c r="V12" s="136"/>
      <c r="W12" s="136"/>
      <c r="X12" s="136"/>
      <c r="Y12" s="142"/>
      <c r="Z12" s="154"/>
    </row>
    <row r="13" spans="1:26" ht="12.95" customHeight="1">
      <c r="A13" s="153"/>
      <c r="B13" s="141" t="s">
        <v>138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42"/>
      <c r="M13" s="154"/>
      <c r="N13" s="153"/>
      <c r="O13" s="141"/>
      <c r="P13" s="136"/>
      <c r="Q13" s="136"/>
      <c r="R13" s="136"/>
      <c r="S13" s="136"/>
      <c r="T13" s="136"/>
      <c r="U13" s="136"/>
      <c r="V13" s="136"/>
      <c r="W13" s="136"/>
      <c r="X13" s="136"/>
      <c r="Y13" s="142"/>
      <c r="Z13" s="154"/>
    </row>
    <row r="14" spans="1:26" ht="12.95" customHeight="1">
      <c r="A14" s="153"/>
      <c r="B14" s="143" t="s">
        <v>120</v>
      </c>
      <c r="C14" s="136" t="s">
        <v>121</v>
      </c>
      <c r="D14" s="136" t="s">
        <v>131</v>
      </c>
      <c r="E14" s="136"/>
      <c r="F14" s="136"/>
      <c r="G14" s="136"/>
      <c r="H14" s="136"/>
      <c r="I14" s="136"/>
      <c r="J14" s="136"/>
      <c r="K14" s="136"/>
      <c r="L14" s="142"/>
      <c r="M14" s="154"/>
      <c r="N14" s="153"/>
      <c r="O14" s="141"/>
      <c r="P14" s="136"/>
      <c r="Q14" s="136"/>
      <c r="R14" s="136"/>
      <c r="S14" s="136"/>
      <c r="T14" s="136"/>
      <c r="U14" s="136"/>
      <c r="V14" s="136"/>
      <c r="W14" s="136"/>
      <c r="X14" s="136"/>
      <c r="Y14" s="142"/>
      <c r="Z14" s="154"/>
    </row>
    <row r="15" spans="1:26" ht="12.95" customHeight="1">
      <c r="A15" s="153"/>
      <c r="B15" s="143" t="s">
        <v>125</v>
      </c>
      <c r="C15" s="136" t="s">
        <v>122</v>
      </c>
      <c r="D15" s="136" t="s">
        <v>131</v>
      </c>
      <c r="E15" s="136"/>
      <c r="F15" s="136"/>
      <c r="G15" s="136"/>
      <c r="H15" s="136"/>
      <c r="I15" s="136"/>
      <c r="J15" s="136"/>
      <c r="K15" s="136"/>
      <c r="L15" s="142"/>
      <c r="M15" s="154"/>
      <c r="N15" s="153"/>
      <c r="O15" s="141"/>
      <c r="P15" s="136"/>
      <c r="Q15" s="136"/>
      <c r="R15" s="136"/>
      <c r="S15" s="136"/>
      <c r="T15" s="136"/>
      <c r="U15" s="136"/>
      <c r="V15" s="136"/>
      <c r="W15" s="136"/>
      <c r="X15" s="136"/>
      <c r="Y15" s="142"/>
      <c r="Z15" s="154"/>
    </row>
    <row r="16" spans="1:26" ht="12.95" customHeight="1">
      <c r="A16" s="153"/>
      <c r="B16" s="143" t="s">
        <v>126</v>
      </c>
      <c r="C16" s="136" t="s">
        <v>123</v>
      </c>
      <c r="D16" s="136" t="s">
        <v>132</v>
      </c>
      <c r="E16" s="136"/>
      <c r="F16" s="136"/>
      <c r="G16" s="136"/>
      <c r="H16" s="136"/>
      <c r="I16" s="136"/>
      <c r="J16" s="136"/>
      <c r="K16" s="136"/>
      <c r="L16" s="142"/>
      <c r="M16" s="154"/>
      <c r="N16" s="153"/>
      <c r="O16" s="141"/>
      <c r="P16" s="136"/>
      <c r="Q16" s="136"/>
      <c r="R16" s="136"/>
      <c r="S16" s="136"/>
      <c r="T16" s="136"/>
      <c r="U16" s="136"/>
      <c r="V16" s="136"/>
      <c r="W16" s="136"/>
      <c r="X16" s="136"/>
      <c r="Y16" s="142"/>
      <c r="Z16" s="154"/>
    </row>
    <row r="17" spans="1:26" ht="12.95" customHeight="1">
      <c r="A17" s="153"/>
      <c r="B17" s="143"/>
      <c r="C17" s="136"/>
      <c r="D17" s="185" t="s">
        <v>133</v>
      </c>
      <c r="E17" s="136"/>
      <c r="F17" s="136"/>
      <c r="G17" s="136"/>
      <c r="H17" s="136"/>
      <c r="I17" s="136"/>
      <c r="J17" s="136"/>
      <c r="K17" s="136"/>
      <c r="L17" s="142"/>
      <c r="M17" s="154"/>
      <c r="N17" s="153"/>
      <c r="O17" s="141"/>
      <c r="P17" s="136"/>
      <c r="Q17" s="136"/>
      <c r="R17" s="136"/>
      <c r="S17" s="136"/>
      <c r="T17" s="136"/>
      <c r="U17" s="136"/>
      <c r="V17" s="136"/>
      <c r="W17" s="136"/>
      <c r="X17" s="136"/>
      <c r="Y17" s="142"/>
      <c r="Z17" s="154"/>
    </row>
    <row r="18" spans="1:26" ht="12.95" customHeight="1">
      <c r="A18" s="153"/>
      <c r="B18" s="143"/>
      <c r="C18" s="136"/>
      <c r="D18" s="185" t="s">
        <v>146</v>
      </c>
      <c r="E18" s="136"/>
      <c r="F18" s="136"/>
      <c r="G18" s="136"/>
      <c r="H18" s="136"/>
      <c r="I18" s="136"/>
      <c r="J18" s="136"/>
      <c r="K18" s="136"/>
      <c r="L18" s="142"/>
      <c r="M18" s="154"/>
      <c r="N18" s="153"/>
      <c r="O18" s="141"/>
      <c r="P18" s="136"/>
      <c r="Q18" s="136"/>
      <c r="R18" s="136"/>
      <c r="S18" s="136"/>
      <c r="T18" s="136"/>
      <c r="U18" s="136"/>
      <c r="V18" s="136"/>
      <c r="W18" s="136"/>
      <c r="X18" s="136"/>
      <c r="Y18" s="142"/>
      <c r="Z18" s="154"/>
    </row>
    <row r="19" spans="1:26" ht="12.95" customHeight="1">
      <c r="A19" s="153"/>
      <c r="B19" s="143" t="s">
        <v>127</v>
      </c>
      <c r="C19" s="136" t="s">
        <v>124</v>
      </c>
      <c r="D19" s="136" t="s">
        <v>208</v>
      </c>
      <c r="E19" s="136"/>
      <c r="F19" s="136"/>
      <c r="G19" s="136"/>
      <c r="H19" s="136"/>
      <c r="I19" s="136"/>
      <c r="J19" s="136"/>
      <c r="K19" s="136"/>
      <c r="L19" s="142"/>
      <c r="M19" s="154"/>
      <c r="N19" s="153"/>
      <c r="O19" s="141"/>
      <c r="P19" s="136"/>
      <c r="Q19" s="136"/>
      <c r="R19" s="136"/>
      <c r="S19" s="136"/>
      <c r="T19" s="136"/>
      <c r="U19" s="136"/>
      <c r="V19" s="136"/>
      <c r="W19" s="136"/>
      <c r="X19" s="136"/>
      <c r="Y19" s="142"/>
      <c r="Z19" s="154"/>
    </row>
    <row r="20" spans="1:26" ht="12.95" customHeight="1">
      <c r="A20" s="153"/>
      <c r="B20" s="143" t="s">
        <v>128</v>
      </c>
      <c r="C20" s="136" t="s">
        <v>119</v>
      </c>
      <c r="D20" s="136" t="s">
        <v>186</v>
      </c>
      <c r="E20" s="136"/>
      <c r="F20" s="136"/>
      <c r="G20" s="136"/>
      <c r="H20" s="136"/>
      <c r="I20" s="136"/>
      <c r="J20" s="136"/>
      <c r="K20" s="136"/>
      <c r="L20" s="142"/>
      <c r="M20" s="154"/>
      <c r="N20" s="153"/>
      <c r="O20" s="141"/>
      <c r="P20" s="136"/>
      <c r="Q20" s="136"/>
      <c r="R20" s="136"/>
      <c r="S20" s="136"/>
      <c r="T20" s="136"/>
      <c r="U20" s="136"/>
      <c r="V20" s="136"/>
      <c r="W20" s="136"/>
      <c r="X20" s="136"/>
      <c r="Y20" s="142"/>
      <c r="Z20" s="154"/>
    </row>
    <row r="21" spans="1:26" ht="12.95" customHeight="1">
      <c r="A21" s="153"/>
      <c r="B21" s="143" t="s">
        <v>129</v>
      </c>
      <c r="C21" s="136" t="s">
        <v>79</v>
      </c>
      <c r="D21" s="136" t="s">
        <v>134</v>
      </c>
      <c r="E21" s="136"/>
      <c r="F21" s="136"/>
      <c r="G21" s="136"/>
      <c r="H21" s="136"/>
      <c r="I21" s="136"/>
      <c r="J21" s="136"/>
      <c r="K21" s="136"/>
      <c r="L21" s="142"/>
      <c r="M21" s="154"/>
      <c r="N21" s="153"/>
      <c r="O21" s="141"/>
      <c r="P21" s="136"/>
      <c r="Q21" s="136"/>
      <c r="R21" s="136"/>
      <c r="S21" s="136"/>
      <c r="T21" s="136"/>
      <c r="U21" s="136"/>
      <c r="V21" s="136"/>
      <c r="W21" s="136"/>
      <c r="X21" s="136"/>
      <c r="Y21" s="142"/>
      <c r="Z21" s="154"/>
    </row>
    <row r="22" spans="1:26" ht="12.95" customHeight="1">
      <c r="A22" s="153"/>
      <c r="B22" s="144" t="s">
        <v>130</v>
      </c>
      <c r="C22" s="145" t="s">
        <v>80</v>
      </c>
      <c r="D22" s="145" t="s">
        <v>135</v>
      </c>
      <c r="E22" s="145"/>
      <c r="F22" s="145"/>
      <c r="G22" s="145"/>
      <c r="H22" s="145"/>
      <c r="I22" s="145"/>
      <c r="J22" s="145"/>
      <c r="K22" s="145"/>
      <c r="L22" s="146"/>
      <c r="M22" s="154"/>
      <c r="N22" s="153"/>
      <c r="O22" s="141"/>
      <c r="P22" s="136"/>
      <c r="Q22" s="136"/>
      <c r="R22" s="136"/>
      <c r="S22" s="136"/>
      <c r="T22" s="136"/>
      <c r="U22" s="136"/>
      <c r="V22" s="136"/>
      <c r="W22" s="136"/>
      <c r="X22" s="136"/>
      <c r="Y22" s="142"/>
      <c r="Z22" s="154"/>
    </row>
    <row r="23" spans="1:26" ht="12.95" customHeight="1">
      <c r="A23" s="153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4"/>
      <c r="N23" s="153"/>
      <c r="O23" s="141"/>
      <c r="P23" s="136"/>
      <c r="Q23" s="136"/>
      <c r="R23" s="136"/>
      <c r="S23" s="136"/>
      <c r="T23" s="136"/>
      <c r="U23" s="136"/>
      <c r="V23" s="136"/>
      <c r="W23" s="136"/>
      <c r="X23" s="136"/>
      <c r="Y23" s="142"/>
      <c r="Z23" s="154"/>
    </row>
    <row r="24" spans="1:26" ht="12.95" customHeight="1">
      <c r="A24" s="153"/>
      <c r="B24" s="138" t="s">
        <v>136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270" t="s">
        <v>219</v>
      </c>
      <c r="M24" s="154"/>
      <c r="N24" s="153"/>
      <c r="O24" s="141"/>
      <c r="P24" s="136"/>
      <c r="Q24" s="136"/>
      <c r="R24" s="136"/>
      <c r="S24" s="136"/>
      <c r="T24" s="136"/>
      <c r="U24" s="136"/>
      <c r="V24" s="136"/>
      <c r="W24" s="136"/>
      <c r="X24" s="136"/>
      <c r="Y24" s="142"/>
      <c r="Z24" s="154"/>
    </row>
    <row r="25" spans="1:26" ht="12.95" customHeight="1">
      <c r="A25" s="153"/>
      <c r="B25" s="147" t="s">
        <v>151</v>
      </c>
      <c r="C25" s="136" t="s">
        <v>150</v>
      </c>
      <c r="D25" s="136" t="s">
        <v>137</v>
      </c>
      <c r="E25" s="136"/>
      <c r="F25" s="136"/>
      <c r="G25" s="136"/>
      <c r="H25" s="136"/>
      <c r="I25" s="136"/>
      <c r="J25" s="136"/>
      <c r="K25" s="136"/>
      <c r="L25" s="142"/>
      <c r="M25" s="154"/>
      <c r="N25" s="153"/>
      <c r="O25" s="141"/>
      <c r="P25" s="136"/>
      <c r="Q25" s="136"/>
      <c r="R25" s="136"/>
      <c r="S25" s="136"/>
      <c r="T25" s="136"/>
      <c r="U25" s="136"/>
      <c r="V25" s="136"/>
      <c r="W25" s="136"/>
      <c r="X25" s="136"/>
      <c r="Y25" s="142"/>
      <c r="Z25" s="154"/>
    </row>
    <row r="26" spans="1:26" ht="12.95" customHeight="1">
      <c r="A26" s="153"/>
      <c r="B26" s="147" t="s">
        <v>152</v>
      </c>
      <c r="C26" s="136" t="s">
        <v>86</v>
      </c>
      <c r="D26" s="136" t="s">
        <v>140</v>
      </c>
      <c r="E26" s="136"/>
      <c r="F26" s="136"/>
      <c r="G26" s="136"/>
      <c r="H26" s="136"/>
      <c r="I26" s="136"/>
      <c r="J26" s="136"/>
      <c r="K26" s="136"/>
      <c r="L26" s="142"/>
      <c r="M26" s="154"/>
      <c r="N26" s="153"/>
      <c r="O26" s="141"/>
      <c r="P26" s="136"/>
      <c r="Q26" s="136"/>
      <c r="R26" s="136"/>
      <c r="S26" s="136"/>
      <c r="T26" s="136"/>
      <c r="U26" s="136"/>
      <c r="V26" s="136"/>
      <c r="W26" s="136"/>
      <c r="X26" s="136"/>
      <c r="Y26" s="142"/>
      <c r="Z26" s="154"/>
    </row>
    <row r="27" spans="1:26" ht="12.95" customHeight="1">
      <c r="A27" s="153"/>
      <c r="B27" s="147"/>
      <c r="C27" s="136"/>
      <c r="D27" s="136" t="s">
        <v>139</v>
      </c>
      <c r="E27" s="136"/>
      <c r="F27" s="136"/>
      <c r="G27" s="136"/>
      <c r="H27" s="136"/>
      <c r="I27" s="136"/>
      <c r="J27" s="136"/>
      <c r="K27" s="136"/>
      <c r="L27" s="142"/>
      <c r="M27" s="154"/>
      <c r="N27" s="153"/>
      <c r="O27" s="149"/>
      <c r="P27" s="145"/>
      <c r="Q27" s="145"/>
      <c r="R27" s="145"/>
      <c r="S27" s="145"/>
      <c r="T27" s="145"/>
      <c r="U27" s="145"/>
      <c r="V27" s="145"/>
      <c r="W27" s="145"/>
      <c r="X27" s="145"/>
      <c r="Y27" s="146"/>
      <c r="Z27" s="154"/>
    </row>
    <row r="28" spans="1:26" ht="12.95" customHeight="1">
      <c r="A28" s="153"/>
      <c r="B28" s="147" t="s">
        <v>153</v>
      </c>
      <c r="C28" s="136" t="s">
        <v>156</v>
      </c>
      <c r="D28" s="136" t="s">
        <v>141</v>
      </c>
      <c r="E28" s="136"/>
      <c r="F28" s="136"/>
      <c r="G28" s="136"/>
      <c r="H28" s="136"/>
      <c r="I28" s="136"/>
      <c r="J28" s="136"/>
      <c r="K28" s="136"/>
      <c r="L28" s="142"/>
      <c r="M28" s="154"/>
      <c r="N28" s="153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4"/>
    </row>
    <row r="29" spans="1:26" ht="12.95" customHeight="1">
      <c r="A29" s="153"/>
      <c r="B29" s="147"/>
      <c r="C29" s="136"/>
      <c r="D29" s="136" t="s">
        <v>202</v>
      </c>
      <c r="E29" s="136"/>
      <c r="F29" s="136"/>
      <c r="G29" s="136"/>
      <c r="H29" s="136"/>
      <c r="I29" s="136"/>
      <c r="J29" s="136"/>
      <c r="K29" s="136"/>
      <c r="L29" s="142"/>
      <c r="M29" s="154"/>
      <c r="N29" s="153"/>
      <c r="O29" s="138" t="s">
        <v>180</v>
      </c>
      <c r="P29" s="139"/>
      <c r="Q29" s="139"/>
      <c r="R29" s="139"/>
      <c r="S29" s="139"/>
      <c r="T29" s="139"/>
      <c r="U29" s="139"/>
      <c r="V29" s="139"/>
      <c r="W29" s="139"/>
      <c r="X29" s="139"/>
      <c r="Y29" s="140"/>
      <c r="Z29" s="154"/>
    </row>
    <row r="30" spans="1:26" ht="12.95" customHeight="1">
      <c r="A30" s="153"/>
      <c r="B30" s="147"/>
      <c r="C30" s="136"/>
      <c r="D30" s="136" t="s">
        <v>203</v>
      </c>
      <c r="E30" s="136"/>
      <c r="F30" s="136"/>
      <c r="G30" s="136"/>
      <c r="H30" s="136"/>
      <c r="I30" s="136"/>
      <c r="J30" s="136"/>
      <c r="K30" s="136"/>
      <c r="L30" s="142"/>
      <c r="M30" s="154"/>
      <c r="N30" s="153"/>
      <c r="O30" s="141"/>
      <c r="P30" s="136"/>
      <c r="Q30" s="136"/>
      <c r="R30" s="136"/>
      <c r="S30" s="136"/>
      <c r="T30" s="136"/>
      <c r="U30" s="136"/>
      <c r="V30" s="136"/>
      <c r="W30" s="136"/>
      <c r="X30" s="136"/>
      <c r="Y30" s="142"/>
      <c r="Z30" s="154"/>
    </row>
    <row r="31" spans="1:26" ht="12.95" customHeight="1">
      <c r="A31" s="153"/>
      <c r="B31" s="147" t="s">
        <v>154</v>
      </c>
      <c r="C31" s="136" t="s">
        <v>157</v>
      </c>
      <c r="D31" s="136" t="s">
        <v>142</v>
      </c>
      <c r="E31" s="136"/>
      <c r="F31" s="136"/>
      <c r="G31" s="136"/>
      <c r="H31" s="136"/>
      <c r="I31" s="136"/>
      <c r="J31" s="136"/>
      <c r="K31" s="136"/>
      <c r="L31" s="142"/>
      <c r="M31" s="154"/>
      <c r="N31" s="153"/>
      <c r="O31" s="141"/>
      <c r="P31" s="136"/>
      <c r="Q31" s="136"/>
      <c r="R31" s="136"/>
      <c r="S31" s="136"/>
      <c r="T31" s="136"/>
      <c r="U31" s="136"/>
      <c r="V31" s="136"/>
      <c r="W31" s="136"/>
      <c r="X31" s="136"/>
      <c r="Y31" s="142"/>
      <c r="Z31" s="154"/>
    </row>
    <row r="32" spans="1:26" ht="12.95" customHeight="1">
      <c r="A32" s="153"/>
      <c r="B32" s="147"/>
      <c r="C32" s="136"/>
      <c r="D32" s="136" t="s">
        <v>181</v>
      </c>
      <c r="E32" s="136"/>
      <c r="F32" s="136"/>
      <c r="G32" s="136"/>
      <c r="H32" s="136"/>
      <c r="I32" s="136"/>
      <c r="J32" s="136"/>
      <c r="K32" s="136"/>
      <c r="L32" s="142"/>
      <c r="M32" s="154"/>
      <c r="N32" s="153"/>
      <c r="O32" s="141"/>
      <c r="P32" s="136"/>
      <c r="Q32" s="136"/>
      <c r="R32" s="136"/>
      <c r="S32" s="136"/>
      <c r="T32" s="136"/>
      <c r="U32" s="136"/>
      <c r="V32" s="136"/>
      <c r="W32" s="136"/>
      <c r="X32" s="136"/>
      <c r="Y32" s="142"/>
      <c r="Z32" s="154"/>
    </row>
    <row r="33" spans="1:26" ht="12.95" customHeight="1">
      <c r="A33" s="153"/>
      <c r="B33" s="147"/>
      <c r="C33" s="136"/>
      <c r="D33" s="136" t="s">
        <v>143</v>
      </c>
      <c r="E33" s="136"/>
      <c r="F33" s="136"/>
      <c r="G33" s="136"/>
      <c r="H33" s="136"/>
      <c r="I33" s="136"/>
      <c r="J33" s="136"/>
      <c r="K33" s="136"/>
      <c r="L33" s="142"/>
      <c r="M33" s="154"/>
      <c r="N33" s="153"/>
      <c r="O33" s="141"/>
      <c r="P33" s="136"/>
      <c r="Q33" s="136"/>
      <c r="R33" s="136"/>
      <c r="S33" s="136"/>
      <c r="T33" s="136"/>
      <c r="U33" s="136"/>
      <c r="V33" s="136"/>
      <c r="W33" s="136"/>
      <c r="X33" s="136"/>
      <c r="Y33" s="142"/>
      <c r="Z33" s="154"/>
    </row>
    <row r="34" spans="1:26" ht="12.95" customHeight="1">
      <c r="A34" s="153"/>
      <c r="B34" s="147"/>
      <c r="C34" s="136"/>
      <c r="D34" s="136" t="s">
        <v>144</v>
      </c>
      <c r="E34" s="136"/>
      <c r="F34" s="136"/>
      <c r="G34" s="136"/>
      <c r="H34" s="136"/>
      <c r="I34" s="136"/>
      <c r="J34" s="136"/>
      <c r="K34" s="136"/>
      <c r="L34" s="142"/>
      <c r="M34" s="154"/>
      <c r="N34" s="153"/>
      <c r="O34" s="141"/>
      <c r="P34" s="136"/>
      <c r="Q34" s="136"/>
      <c r="R34" s="136"/>
      <c r="S34" s="136"/>
      <c r="T34" s="136"/>
      <c r="U34" s="136"/>
      <c r="V34" s="136"/>
      <c r="W34" s="136"/>
      <c r="X34" s="136"/>
      <c r="Y34" s="142"/>
      <c r="Z34" s="154"/>
    </row>
    <row r="35" spans="1:26" ht="12.95" customHeight="1">
      <c r="A35" s="153"/>
      <c r="B35" s="147"/>
      <c r="C35" s="136"/>
      <c r="D35" s="136" t="s">
        <v>145</v>
      </c>
      <c r="E35" s="136"/>
      <c r="F35" s="136"/>
      <c r="G35" s="136"/>
      <c r="H35" s="136"/>
      <c r="I35" s="136"/>
      <c r="J35" s="136"/>
      <c r="K35" s="136"/>
      <c r="L35" s="142"/>
      <c r="M35" s="154"/>
      <c r="N35" s="153"/>
      <c r="O35" s="141"/>
      <c r="P35" s="136"/>
      <c r="Q35" s="136"/>
      <c r="R35" s="136"/>
      <c r="S35" s="136"/>
      <c r="T35" s="136"/>
      <c r="U35" s="136"/>
      <c r="V35" s="136"/>
      <c r="W35" s="136"/>
      <c r="X35" s="136"/>
      <c r="Y35" s="142"/>
      <c r="Z35" s="154"/>
    </row>
    <row r="36" spans="1:26" ht="12.95" customHeight="1">
      <c r="A36" s="153"/>
      <c r="B36" s="147"/>
      <c r="C36" s="136"/>
      <c r="D36" s="136" t="s">
        <v>147</v>
      </c>
      <c r="E36" s="136"/>
      <c r="F36" s="136"/>
      <c r="G36" s="136"/>
      <c r="H36" s="136"/>
      <c r="I36" s="136"/>
      <c r="J36" s="136"/>
      <c r="K36" s="136"/>
      <c r="L36" s="142"/>
      <c r="M36" s="154"/>
      <c r="N36" s="153"/>
      <c r="O36" s="141"/>
      <c r="P36" s="136"/>
      <c r="Q36" s="136"/>
      <c r="R36" s="136"/>
      <c r="S36" s="136"/>
      <c r="T36" s="136"/>
      <c r="U36" s="136"/>
      <c r="V36" s="136"/>
      <c r="W36" s="136"/>
      <c r="X36" s="136"/>
      <c r="Y36" s="142"/>
      <c r="Z36" s="154"/>
    </row>
    <row r="37" spans="1:26" ht="12.95" customHeight="1">
      <c r="A37" s="153"/>
      <c r="B37" s="147"/>
      <c r="C37" s="136"/>
      <c r="D37" s="136" t="s">
        <v>182</v>
      </c>
      <c r="E37" s="136"/>
      <c r="F37" s="136"/>
      <c r="G37" s="136"/>
      <c r="H37" s="136"/>
      <c r="I37" s="136"/>
      <c r="J37" s="136"/>
      <c r="K37" s="136"/>
      <c r="L37" s="142"/>
      <c r="M37" s="154"/>
      <c r="N37" s="153"/>
      <c r="O37" s="141"/>
      <c r="P37" s="136"/>
      <c r="Q37" s="136"/>
      <c r="R37" s="136"/>
      <c r="S37" s="136"/>
      <c r="T37" s="136"/>
      <c r="U37" s="136"/>
      <c r="V37" s="136"/>
      <c r="W37" s="136"/>
      <c r="X37" s="136"/>
      <c r="Y37" s="142"/>
      <c r="Z37" s="154"/>
    </row>
    <row r="38" spans="1:26" ht="12.95" customHeight="1">
      <c r="A38" s="153"/>
      <c r="B38" s="147"/>
      <c r="C38" s="136"/>
      <c r="D38" s="136" t="s">
        <v>183</v>
      </c>
      <c r="E38" s="136"/>
      <c r="F38" s="136"/>
      <c r="G38" s="136"/>
      <c r="H38" s="136"/>
      <c r="I38" s="136"/>
      <c r="J38" s="136"/>
      <c r="K38" s="136"/>
      <c r="L38" s="142"/>
      <c r="M38" s="154"/>
      <c r="N38" s="153"/>
      <c r="O38" s="141"/>
      <c r="P38" s="136"/>
      <c r="Q38" s="136"/>
      <c r="R38" s="136"/>
      <c r="S38" s="136"/>
      <c r="T38" s="136"/>
      <c r="U38" s="136"/>
      <c r="V38" s="136"/>
      <c r="W38" s="136"/>
      <c r="X38" s="136"/>
      <c r="Y38" s="142"/>
      <c r="Z38" s="154"/>
    </row>
    <row r="39" spans="1:26" ht="12.95" customHeight="1">
      <c r="A39" s="153"/>
      <c r="B39" s="147"/>
      <c r="C39" s="136"/>
      <c r="D39" s="136" t="s">
        <v>178</v>
      </c>
      <c r="E39" s="136"/>
      <c r="F39" s="136"/>
      <c r="G39" s="136"/>
      <c r="H39" s="136"/>
      <c r="I39" s="136"/>
      <c r="J39" s="136"/>
      <c r="K39" s="136"/>
      <c r="L39" s="142"/>
      <c r="M39" s="154"/>
      <c r="N39" s="153"/>
      <c r="O39" s="141"/>
      <c r="P39" s="136"/>
      <c r="Q39" s="136"/>
      <c r="R39" s="136"/>
      <c r="S39" s="136"/>
      <c r="T39" s="136"/>
      <c r="U39" s="136"/>
      <c r="V39" s="136"/>
      <c r="W39" s="136"/>
      <c r="X39" s="136"/>
      <c r="Y39" s="142"/>
      <c r="Z39" s="154"/>
    </row>
    <row r="40" spans="1:26" ht="12.95" customHeight="1">
      <c r="A40" s="153"/>
      <c r="B40" s="147" t="s">
        <v>155</v>
      </c>
      <c r="C40" s="137" t="s">
        <v>158</v>
      </c>
      <c r="D40" s="136" t="s">
        <v>171</v>
      </c>
      <c r="E40" s="136"/>
      <c r="F40" s="136"/>
      <c r="G40" s="136"/>
      <c r="H40" s="136"/>
      <c r="I40" s="136"/>
      <c r="J40" s="136"/>
      <c r="K40" s="136"/>
      <c r="L40" s="142"/>
      <c r="M40" s="154"/>
      <c r="N40" s="153"/>
      <c r="O40" s="141"/>
      <c r="P40" s="136"/>
      <c r="Q40" s="136"/>
      <c r="R40" s="136"/>
      <c r="S40" s="136"/>
      <c r="T40" s="136"/>
      <c r="U40" s="136"/>
      <c r="V40" s="136"/>
      <c r="W40" s="136"/>
      <c r="X40" s="136"/>
      <c r="Y40" s="142"/>
      <c r="Z40" s="154"/>
    </row>
    <row r="41" spans="1:26" ht="12.95" customHeight="1">
      <c r="A41" s="153"/>
      <c r="B41" s="148"/>
      <c r="C41" s="145"/>
      <c r="D41" s="145" t="s">
        <v>159</v>
      </c>
      <c r="E41" s="145"/>
      <c r="F41" s="145"/>
      <c r="G41" s="145"/>
      <c r="H41" s="145"/>
      <c r="I41" s="145"/>
      <c r="J41" s="145"/>
      <c r="K41" s="145"/>
      <c r="L41" s="146"/>
      <c r="M41" s="154"/>
      <c r="N41" s="153"/>
      <c r="O41" s="141"/>
      <c r="P41" s="136"/>
      <c r="Q41" s="136"/>
      <c r="R41" s="136"/>
      <c r="S41" s="136"/>
      <c r="T41" s="136"/>
      <c r="U41" s="136"/>
      <c r="V41" s="136"/>
      <c r="W41" s="136"/>
      <c r="X41" s="136"/>
      <c r="Y41" s="142"/>
      <c r="Z41" s="154"/>
    </row>
    <row r="42" spans="1:26" ht="12.95" customHeight="1">
      <c r="A42" s="153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4"/>
      <c r="N42" s="153"/>
      <c r="O42" s="141"/>
      <c r="P42" s="136"/>
      <c r="Q42" s="136"/>
      <c r="R42" s="136"/>
      <c r="S42" s="136"/>
      <c r="T42" s="136"/>
      <c r="U42" s="136"/>
      <c r="V42" s="136"/>
      <c r="W42" s="136"/>
      <c r="X42" s="136"/>
      <c r="Y42" s="142"/>
      <c r="Z42" s="154"/>
    </row>
    <row r="43" spans="1:26" ht="12.95" customHeight="1">
      <c r="A43" s="153"/>
      <c r="B43" s="138" t="s">
        <v>160</v>
      </c>
      <c r="C43" s="139"/>
      <c r="D43" s="139"/>
      <c r="E43" s="139"/>
      <c r="F43" s="139"/>
      <c r="G43" s="139"/>
      <c r="H43" s="139"/>
      <c r="I43" s="139"/>
      <c r="J43" s="139"/>
      <c r="K43" s="139"/>
      <c r="L43" s="270" t="s">
        <v>221</v>
      </c>
      <c r="M43" s="154"/>
      <c r="N43" s="153"/>
      <c r="O43" s="141"/>
      <c r="P43" s="136"/>
      <c r="Q43" s="136"/>
      <c r="R43" s="136"/>
      <c r="S43" s="136"/>
      <c r="T43" s="136"/>
      <c r="U43" s="136"/>
      <c r="V43" s="136"/>
      <c r="W43" s="136"/>
      <c r="X43" s="136"/>
      <c r="Y43" s="142"/>
      <c r="Z43" s="154"/>
    </row>
    <row r="44" spans="1:26" ht="12.95" customHeight="1">
      <c r="A44" s="153"/>
      <c r="B44" s="147" t="s">
        <v>151</v>
      </c>
      <c r="C44" s="136" t="s">
        <v>161</v>
      </c>
      <c r="D44" s="136" t="s">
        <v>162</v>
      </c>
      <c r="E44" s="136"/>
      <c r="F44" s="136"/>
      <c r="G44" s="136"/>
      <c r="H44" s="136"/>
      <c r="I44" s="136"/>
      <c r="J44" s="136"/>
      <c r="K44" s="136"/>
      <c r="L44" s="142"/>
      <c r="M44" s="154"/>
      <c r="N44" s="153"/>
      <c r="O44" s="141"/>
      <c r="P44" s="136"/>
      <c r="Q44" s="136"/>
      <c r="R44" s="136"/>
      <c r="S44" s="136"/>
      <c r="T44" s="136"/>
      <c r="U44" s="136"/>
      <c r="V44" s="136"/>
      <c r="W44" s="136"/>
      <c r="X44" s="136"/>
      <c r="Y44" s="142"/>
      <c r="Z44" s="154"/>
    </row>
    <row r="45" spans="1:26" ht="12.95" customHeight="1">
      <c r="A45" s="153"/>
      <c r="B45" s="141"/>
      <c r="C45" s="136"/>
      <c r="D45" s="136" t="s">
        <v>211</v>
      </c>
      <c r="E45" s="136"/>
      <c r="F45" s="136"/>
      <c r="G45" s="136"/>
      <c r="H45" s="136"/>
      <c r="I45" s="136"/>
      <c r="J45" s="136"/>
      <c r="K45" s="136"/>
      <c r="L45" s="142"/>
      <c r="M45" s="154"/>
      <c r="N45" s="153"/>
      <c r="O45" s="141"/>
      <c r="P45" s="136"/>
      <c r="Q45" s="136"/>
      <c r="R45" s="136"/>
      <c r="S45" s="136"/>
      <c r="T45" s="136"/>
      <c r="U45" s="136"/>
      <c r="V45" s="136"/>
      <c r="W45" s="136"/>
      <c r="X45" s="136"/>
      <c r="Y45" s="142"/>
      <c r="Z45" s="154"/>
    </row>
    <row r="46" spans="1:26" ht="12.95" customHeight="1">
      <c r="A46" s="153"/>
      <c r="B46" s="147" t="s">
        <v>152</v>
      </c>
      <c r="C46" s="136" t="s">
        <v>163</v>
      </c>
      <c r="D46" s="136" t="s">
        <v>214</v>
      </c>
      <c r="E46" s="136"/>
      <c r="F46" s="136"/>
      <c r="G46" s="136"/>
      <c r="H46" s="136"/>
      <c r="I46" s="136"/>
      <c r="J46" s="136"/>
      <c r="K46" s="136"/>
      <c r="L46" s="142"/>
      <c r="M46" s="154"/>
      <c r="N46" s="153"/>
      <c r="O46" s="141"/>
      <c r="P46" s="136"/>
      <c r="Q46" s="136"/>
      <c r="R46" s="136"/>
      <c r="S46" s="136"/>
      <c r="T46" s="136"/>
      <c r="U46" s="136"/>
      <c r="V46" s="136"/>
      <c r="W46" s="136"/>
      <c r="X46" s="136"/>
      <c r="Y46" s="142"/>
      <c r="Z46" s="154"/>
    </row>
    <row r="47" spans="1:26" ht="12.95" customHeight="1">
      <c r="A47" s="153"/>
      <c r="B47" s="141"/>
      <c r="C47" s="185" t="s">
        <v>187</v>
      </c>
      <c r="D47" s="136" t="s">
        <v>209</v>
      </c>
      <c r="E47" s="136"/>
      <c r="F47" s="136"/>
      <c r="G47" s="136"/>
      <c r="H47" s="136"/>
      <c r="I47" s="136"/>
      <c r="J47" s="136"/>
      <c r="K47" s="136"/>
      <c r="L47" s="142"/>
      <c r="M47" s="154"/>
      <c r="N47" s="153"/>
      <c r="O47" s="141"/>
      <c r="P47" s="136"/>
      <c r="Q47" s="136"/>
      <c r="R47" s="136"/>
      <c r="S47" s="136"/>
      <c r="T47" s="136"/>
      <c r="U47" s="136"/>
      <c r="V47" s="136"/>
      <c r="W47" s="136"/>
      <c r="X47" s="136"/>
      <c r="Y47" s="142"/>
      <c r="Z47" s="154"/>
    </row>
    <row r="48" spans="1:26" ht="12.95" customHeight="1">
      <c r="A48" s="153"/>
      <c r="B48" s="141"/>
      <c r="C48" s="185"/>
      <c r="D48" s="136" t="s">
        <v>172</v>
      </c>
      <c r="E48" s="136"/>
      <c r="F48" s="136"/>
      <c r="G48" s="136"/>
      <c r="H48" s="136"/>
      <c r="I48" s="136"/>
      <c r="J48" s="136"/>
      <c r="K48" s="136"/>
      <c r="L48" s="142"/>
      <c r="M48" s="154"/>
      <c r="N48" s="153"/>
      <c r="O48" s="141"/>
      <c r="P48" s="136"/>
      <c r="Q48" s="136"/>
      <c r="R48" s="136"/>
      <c r="S48" s="136"/>
      <c r="T48" s="136"/>
      <c r="U48" s="136"/>
      <c r="V48" s="136"/>
      <c r="W48" s="136"/>
      <c r="X48" s="136"/>
      <c r="Y48" s="142"/>
      <c r="Z48" s="154"/>
    </row>
    <row r="49" spans="1:26" ht="12.95" customHeight="1">
      <c r="A49" s="153"/>
      <c r="B49" s="147" t="s">
        <v>153</v>
      </c>
      <c r="C49" s="136" t="s">
        <v>164</v>
      </c>
      <c r="D49" s="136" t="s">
        <v>220</v>
      </c>
      <c r="E49" s="136"/>
      <c r="F49" s="136"/>
      <c r="G49" s="136"/>
      <c r="H49" s="136"/>
      <c r="I49" s="136"/>
      <c r="J49" s="136"/>
      <c r="K49" s="136"/>
      <c r="L49" s="142"/>
      <c r="M49" s="154"/>
      <c r="N49" s="153"/>
      <c r="O49" s="141"/>
      <c r="P49" s="136"/>
      <c r="Q49" s="136"/>
      <c r="R49" s="136"/>
      <c r="S49" s="136"/>
      <c r="T49" s="136"/>
      <c r="U49" s="136"/>
      <c r="V49" s="136"/>
      <c r="W49" s="136"/>
      <c r="X49" s="136"/>
      <c r="Y49" s="142"/>
      <c r="Z49" s="154"/>
    </row>
    <row r="50" spans="1:26" ht="12.95" customHeight="1">
      <c r="A50" s="153"/>
      <c r="B50" s="141"/>
      <c r="C50" s="186" t="s">
        <v>196</v>
      </c>
      <c r="D50" s="136" t="s">
        <v>216</v>
      </c>
      <c r="E50" s="136"/>
      <c r="F50" s="136"/>
      <c r="G50" s="136"/>
      <c r="H50" s="136"/>
      <c r="I50" s="136"/>
      <c r="J50" s="136"/>
      <c r="K50" s="136"/>
      <c r="L50" s="142"/>
      <c r="M50" s="154"/>
      <c r="N50" s="153"/>
      <c r="O50" s="141"/>
      <c r="P50" s="136"/>
      <c r="Q50" s="136"/>
      <c r="R50" s="136"/>
      <c r="S50" s="136"/>
      <c r="T50" s="136"/>
      <c r="U50" s="136"/>
      <c r="V50" s="136"/>
      <c r="W50" s="136"/>
      <c r="X50" s="136"/>
      <c r="Y50" s="142"/>
      <c r="Z50" s="154"/>
    </row>
    <row r="51" spans="1:26" ht="12.95" customHeight="1">
      <c r="A51" s="153"/>
      <c r="B51" s="141"/>
      <c r="C51" s="136"/>
      <c r="D51" s="136" t="s">
        <v>217</v>
      </c>
      <c r="E51" s="136"/>
      <c r="F51" s="136"/>
      <c r="G51" s="136"/>
      <c r="H51" s="136"/>
      <c r="I51" s="136"/>
      <c r="J51" s="136"/>
      <c r="K51" s="136"/>
      <c r="L51" s="142"/>
      <c r="M51" s="154"/>
      <c r="N51" s="153"/>
      <c r="O51" s="141"/>
      <c r="P51" s="136"/>
      <c r="Q51" s="136"/>
      <c r="R51" s="136"/>
      <c r="S51" s="136"/>
      <c r="T51" s="136"/>
      <c r="U51" s="136"/>
      <c r="V51" s="136"/>
      <c r="W51" s="136"/>
      <c r="X51" s="136"/>
      <c r="Y51" s="142"/>
      <c r="Z51" s="154"/>
    </row>
    <row r="52" spans="1:26" ht="12.95" customHeight="1">
      <c r="A52" s="153"/>
      <c r="B52" s="141"/>
      <c r="C52" s="136"/>
      <c r="D52" s="136" t="s">
        <v>197</v>
      </c>
      <c r="E52" s="136"/>
      <c r="F52" s="136"/>
      <c r="G52" s="136"/>
      <c r="H52" s="136"/>
      <c r="I52" s="136"/>
      <c r="J52" s="136"/>
      <c r="K52" s="136"/>
      <c r="L52" s="142"/>
      <c r="M52" s="154"/>
      <c r="N52" s="153"/>
      <c r="O52" s="141"/>
      <c r="P52" s="136"/>
      <c r="Q52" s="136"/>
      <c r="R52" s="136"/>
      <c r="S52" s="136"/>
      <c r="T52" s="136"/>
      <c r="U52" s="136"/>
      <c r="V52" s="136"/>
      <c r="W52" s="136"/>
      <c r="X52" s="136"/>
      <c r="Y52" s="142"/>
      <c r="Z52" s="154"/>
    </row>
    <row r="53" spans="1:26" ht="12.95" customHeight="1">
      <c r="A53" s="153"/>
      <c r="B53" s="141"/>
      <c r="C53" s="136"/>
      <c r="D53" s="189" t="s">
        <v>218</v>
      </c>
      <c r="E53" s="136"/>
      <c r="F53" s="136"/>
      <c r="G53" s="136"/>
      <c r="H53" s="136"/>
      <c r="I53" s="136"/>
      <c r="J53" s="136"/>
      <c r="K53" s="136"/>
      <c r="L53" s="142"/>
      <c r="M53" s="154"/>
      <c r="N53" s="153"/>
      <c r="O53" s="141"/>
      <c r="P53" s="136"/>
      <c r="Q53" s="136"/>
      <c r="R53" s="136"/>
      <c r="S53" s="136"/>
      <c r="T53" s="136"/>
      <c r="U53" s="136"/>
      <c r="V53" s="136"/>
      <c r="W53" s="136"/>
      <c r="X53" s="136"/>
      <c r="Y53" s="142"/>
      <c r="Z53" s="154"/>
    </row>
    <row r="54" spans="1:26" ht="12.95" customHeight="1">
      <c r="A54" s="153"/>
      <c r="B54" s="149"/>
      <c r="C54" s="145"/>
      <c r="D54" s="172"/>
      <c r="E54" s="145"/>
      <c r="F54" s="145"/>
      <c r="G54" s="145"/>
      <c r="H54" s="145"/>
      <c r="I54" s="145"/>
      <c r="J54" s="145"/>
      <c r="K54" s="145"/>
      <c r="L54" s="146"/>
      <c r="M54" s="154"/>
      <c r="N54" s="153"/>
      <c r="O54" s="149"/>
      <c r="P54" s="145"/>
      <c r="Q54" s="145"/>
      <c r="R54" s="145"/>
      <c r="S54" s="145"/>
      <c r="T54" s="145"/>
      <c r="U54" s="145"/>
      <c r="V54" s="145"/>
      <c r="W54" s="145"/>
      <c r="X54" s="145"/>
      <c r="Y54" s="146"/>
      <c r="Z54" s="154"/>
    </row>
    <row r="55" spans="1:26" ht="12.95" customHeight="1" thickBot="1">
      <c r="A55" s="153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4"/>
      <c r="N55" s="15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8"/>
    </row>
    <row r="56" spans="1:26" ht="12.95" customHeight="1">
      <c r="A56" s="153"/>
      <c r="B56" s="138" t="s">
        <v>167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40"/>
      <c r="M56" s="154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2.95" customHeight="1">
      <c r="A57" s="153"/>
      <c r="B57" s="141" t="s">
        <v>168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42"/>
      <c r="M57" s="154"/>
      <c r="N57" s="113"/>
      <c r="O57" s="162"/>
      <c r="P57" s="113" t="s">
        <v>175</v>
      </c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2.95" customHeight="1">
      <c r="A58" s="153"/>
      <c r="B58" s="141" t="s">
        <v>215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42"/>
      <c r="M58" s="154"/>
      <c r="N58" s="113"/>
      <c r="O58" s="113"/>
      <c r="P58" s="113" t="s">
        <v>176</v>
      </c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2.95" customHeight="1">
      <c r="A59" s="153"/>
      <c r="B59" s="141" t="s">
        <v>169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42"/>
      <c r="M59" s="154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2.95" customHeight="1">
      <c r="A60" s="153"/>
      <c r="B60" s="149" t="s">
        <v>170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6"/>
      <c r="M60" s="154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2.95" customHeight="1" thickBot="1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</sheetData>
  <sheetProtection password="8F39" sheet="1" objects="1" scenarios="1" selectLockedCells="1" selectUnlockedCells="1"/>
  <phoneticPr fontId="5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0" r:id="rId1"/>
  <headerFooter>
    <oddHeader>&amp;C&amp;"HGｺﾞｼｯｸE,太字"&amp;28入力方法＆注意事項&amp;R&amp;"HGｺﾞｼｯｸE,標準"&amp;P/&amp;N</oddHeader>
    <oddFooter>&amp;R&amp;"HGｺﾞｼｯｸE,標準"厚木市陸上競技協会・競技記録部</oddFooter>
  </headerFooter>
  <ignoredErrors>
    <ignoredError sqref="B25:B4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P221"/>
  <sheetViews>
    <sheetView zoomScaleNormal="100" zoomScaleSheetLayoutView="85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D2" sqref="D2:F2"/>
    </sheetView>
  </sheetViews>
  <sheetFormatPr defaultColWidth="8.75" defaultRowHeight="14.25"/>
  <cols>
    <col min="1" max="1" width="2.5" style="211" customWidth="1"/>
    <col min="2" max="2" width="4.5" style="211" customWidth="1"/>
    <col min="3" max="3" width="14.5" style="211" customWidth="1"/>
    <col min="4" max="4" width="18.125" style="211" customWidth="1"/>
    <col min="5" max="7" width="5.5" style="211" customWidth="1"/>
    <col min="8" max="8" width="18.125" style="211" customWidth="1"/>
    <col min="9" max="9" width="10.875" style="211" customWidth="1"/>
    <col min="10" max="10" width="1.875" style="211" customWidth="1"/>
    <col min="11" max="11" width="14.5" style="211" customWidth="1"/>
    <col min="12" max="12" width="18.125" style="211" customWidth="1"/>
    <col min="13" max="14" width="5.5" style="211" customWidth="1"/>
    <col min="15" max="15" width="18.125" style="211" customWidth="1"/>
    <col min="16" max="16" width="10.875" style="211" customWidth="1"/>
    <col min="17" max="16384" width="8.75" style="211"/>
  </cols>
  <sheetData>
    <row r="1" spans="2:16" ht="15.95" customHeight="1" thickBot="1"/>
    <row r="2" spans="2:16" ht="15.95" customHeight="1">
      <c r="C2" s="212" t="s">
        <v>3</v>
      </c>
      <c r="D2" s="299"/>
      <c r="E2" s="299"/>
      <c r="F2" s="300"/>
      <c r="G2" s="213"/>
      <c r="H2" s="214"/>
      <c r="I2" s="214"/>
      <c r="K2" s="214"/>
      <c r="L2" s="215"/>
      <c r="M2" s="215"/>
      <c r="N2" s="215"/>
      <c r="O2" s="214"/>
      <c r="P2" s="214"/>
    </row>
    <row r="3" spans="2:16" ht="15.95" customHeight="1" thickBot="1">
      <c r="C3" s="216" t="s">
        <v>177</v>
      </c>
      <c r="D3" s="304"/>
      <c r="E3" s="304"/>
      <c r="F3" s="305"/>
      <c r="G3" s="306" t="s">
        <v>189</v>
      </c>
      <c r="H3" s="307"/>
      <c r="I3" s="307"/>
      <c r="J3" s="307"/>
      <c r="K3" s="307"/>
      <c r="L3" s="307"/>
      <c r="M3" s="215"/>
      <c r="N3" s="215"/>
      <c r="O3" s="214"/>
      <c r="P3" s="214"/>
    </row>
    <row r="4" spans="2:16" ht="15.95" customHeight="1" thickBot="1">
      <c r="C4" s="216" t="s">
        <v>4</v>
      </c>
      <c r="D4" s="304"/>
      <c r="E4" s="304"/>
      <c r="F4" s="305"/>
      <c r="G4" s="213"/>
      <c r="H4" s="214"/>
      <c r="I4" s="214"/>
      <c r="K4" s="217" t="s">
        <v>99</v>
      </c>
      <c r="L4" s="218">
        <v>2019</v>
      </c>
      <c r="M4" s="215"/>
      <c r="N4" s="215"/>
      <c r="O4" s="214"/>
      <c r="P4" s="214"/>
    </row>
    <row r="5" spans="2:16" ht="15.95" customHeight="1" thickBot="1">
      <c r="C5" s="216" t="s">
        <v>21</v>
      </c>
      <c r="D5" s="304"/>
      <c r="E5" s="304"/>
      <c r="F5" s="305"/>
      <c r="G5" s="213"/>
      <c r="H5" s="214"/>
      <c r="I5" s="214"/>
      <c r="K5" s="214"/>
      <c r="L5" s="215"/>
      <c r="M5" s="215"/>
      <c r="N5" s="215"/>
      <c r="O5" s="214"/>
      <c r="P5" s="214"/>
    </row>
    <row r="6" spans="2:16" ht="15.95" customHeight="1" thickBot="1">
      <c r="C6" s="216" t="s">
        <v>69</v>
      </c>
      <c r="D6" s="304"/>
      <c r="E6" s="304"/>
      <c r="F6" s="305"/>
      <c r="G6" s="213"/>
      <c r="H6" s="214"/>
      <c r="I6" s="214"/>
      <c r="K6" s="219"/>
      <c r="L6" s="220" t="s">
        <v>98</v>
      </c>
      <c r="M6" s="215"/>
      <c r="N6" s="215"/>
      <c r="O6" s="214"/>
      <c r="P6" s="214"/>
    </row>
    <row r="7" spans="2:16" ht="15.95" customHeight="1">
      <c r="C7" s="216" t="s">
        <v>70</v>
      </c>
      <c r="D7" s="304"/>
      <c r="E7" s="304"/>
      <c r="F7" s="305"/>
      <c r="G7" s="213"/>
      <c r="H7" s="214"/>
      <c r="I7" s="214"/>
      <c r="K7" s="221" t="s">
        <v>96</v>
      </c>
      <c r="L7" s="222" t="str">
        <f>IF($D$8="","",IF($D$8=1,300,500))</f>
        <v/>
      </c>
      <c r="M7" s="215"/>
      <c r="N7" s="215"/>
      <c r="O7" s="214"/>
      <c r="P7" s="214"/>
    </row>
    <row r="8" spans="2:16" ht="15.95" customHeight="1" thickBot="1">
      <c r="C8" s="223" t="s">
        <v>71</v>
      </c>
      <c r="D8" s="301"/>
      <c r="E8" s="302"/>
      <c r="F8" s="303"/>
      <c r="G8" s="296" t="s">
        <v>81</v>
      </c>
      <c r="H8" s="297"/>
      <c r="I8" s="297"/>
      <c r="K8" s="224" t="s">
        <v>97</v>
      </c>
      <c r="L8" s="225" t="str">
        <f>IF($D$8="","",IF($D$8=1,500,1000))</f>
        <v/>
      </c>
      <c r="M8" s="215"/>
      <c r="N8" s="215"/>
      <c r="O8" s="214"/>
      <c r="P8" s="214"/>
    </row>
    <row r="9" spans="2:16" ht="15.95" customHeight="1"/>
    <row r="10" spans="2:16" ht="15.95" customHeight="1" thickBot="1">
      <c r="B10" s="298" t="s">
        <v>118</v>
      </c>
      <c r="C10" s="298"/>
      <c r="K10" s="226"/>
      <c r="L10" s="227" t="s">
        <v>173</v>
      </c>
      <c r="M10" s="226"/>
      <c r="N10" s="226"/>
      <c r="O10" s="226"/>
      <c r="P10" s="226"/>
    </row>
    <row r="11" spans="2:16" ht="15.95" customHeight="1" thickBot="1">
      <c r="B11" s="228" t="s">
        <v>92</v>
      </c>
      <c r="C11" s="229" t="s">
        <v>75</v>
      </c>
      <c r="D11" s="230" t="s">
        <v>76</v>
      </c>
      <c r="E11" s="230" t="s">
        <v>77</v>
      </c>
      <c r="F11" s="230" t="s">
        <v>78</v>
      </c>
      <c r="G11" s="230" t="s">
        <v>119</v>
      </c>
      <c r="H11" s="230" t="s">
        <v>79</v>
      </c>
      <c r="I11" s="231" t="s">
        <v>80</v>
      </c>
      <c r="K11" s="226"/>
      <c r="L11" s="227" t="s">
        <v>174</v>
      </c>
      <c r="M11" s="226"/>
      <c r="N11" s="226"/>
      <c r="O11" s="226"/>
      <c r="P11" s="226"/>
    </row>
    <row r="12" spans="2:16" ht="15.95" customHeight="1">
      <c r="B12" s="232">
        <v>1</v>
      </c>
      <c r="C12" s="196"/>
      <c r="D12" s="197"/>
      <c r="E12" s="198"/>
      <c r="F12" s="198"/>
      <c r="G12" s="199"/>
      <c r="H12" s="197"/>
      <c r="I12" s="200"/>
      <c r="K12" s="233" t="s">
        <v>190</v>
      </c>
      <c r="L12" s="226"/>
      <c r="M12" s="226"/>
      <c r="N12" s="226"/>
      <c r="O12" s="226"/>
      <c r="P12" s="226"/>
    </row>
    <row r="13" spans="2:16" ht="15.95" customHeight="1">
      <c r="B13" s="234">
        <v>2</v>
      </c>
      <c r="C13" s="201"/>
      <c r="D13" s="202"/>
      <c r="E13" s="203"/>
      <c r="F13" s="203"/>
      <c r="G13" s="204"/>
      <c r="H13" s="202"/>
      <c r="I13" s="205"/>
      <c r="K13" s="233" t="s">
        <v>204</v>
      </c>
      <c r="L13" s="226"/>
      <c r="M13" s="226"/>
      <c r="N13" s="226"/>
      <c r="O13" s="226"/>
      <c r="P13" s="226"/>
    </row>
    <row r="14" spans="2:16" ht="15.95" customHeight="1">
      <c r="B14" s="234">
        <v>3</v>
      </c>
      <c r="C14" s="201"/>
      <c r="D14" s="202"/>
      <c r="E14" s="203"/>
      <c r="F14" s="203"/>
      <c r="G14" s="204"/>
      <c r="H14" s="202"/>
      <c r="I14" s="205"/>
      <c r="K14" s="233" t="s">
        <v>213</v>
      </c>
      <c r="L14" s="226"/>
      <c r="M14" s="226"/>
      <c r="N14" s="226"/>
      <c r="O14" s="226"/>
      <c r="P14" s="226"/>
    </row>
    <row r="15" spans="2:16" ht="15.95" customHeight="1">
      <c r="B15" s="234">
        <v>4</v>
      </c>
      <c r="C15" s="201"/>
      <c r="D15" s="202"/>
      <c r="E15" s="203"/>
      <c r="F15" s="203"/>
      <c r="G15" s="204"/>
      <c r="H15" s="202"/>
      <c r="I15" s="205"/>
      <c r="K15" s="233" t="s">
        <v>192</v>
      </c>
      <c r="L15" s="226"/>
      <c r="M15" s="226"/>
      <c r="N15" s="226"/>
      <c r="O15" s="226"/>
      <c r="P15" s="226"/>
    </row>
    <row r="16" spans="2:16" ht="15.95" customHeight="1">
      <c r="B16" s="234">
        <v>5</v>
      </c>
      <c r="C16" s="201"/>
      <c r="D16" s="202"/>
      <c r="E16" s="203"/>
      <c r="F16" s="203"/>
      <c r="G16" s="204"/>
      <c r="H16" s="202"/>
      <c r="I16" s="205"/>
      <c r="K16" s="233" t="s">
        <v>193</v>
      </c>
      <c r="L16" s="226"/>
      <c r="M16" s="226"/>
      <c r="N16" s="226"/>
      <c r="O16" s="226"/>
      <c r="P16" s="226"/>
    </row>
    <row r="17" spans="2:16" ht="15.95" customHeight="1">
      <c r="B17" s="234">
        <v>6</v>
      </c>
      <c r="C17" s="201"/>
      <c r="D17" s="202"/>
      <c r="E17" s="203"/>
      <c r="F17" s="203"/>
      <c r="G17" s="204"/>
      <c r="H17" s="202"/>
      <c r="I17" s="205"/>
      <c r="K17" s="233" t="s">
        <v>191</v>
      </c>
      <c r="L17" s="226"/>
      <c r="M17" s="226"/>
      <c r="N17" s="226"/>
      <c r="O17" s="226"/>
      <c r="P17" s="226"/>
    </row>
    <row r="18" spans="2:16" ht="15.95" customHeight="1">
      <c r="B18" s="234">
        <v>7</v>
      </c>
      <c r="C18" s="201"/>
      <c r="D18" s="202"/>
      <c r="E18" s="203"/>
      <c r="F18" s="203"/>
      <c r="G18" s="204"/>
      <c r="H18" s="202"/>
      <c r="I18" s="205"/>
      <c r="K18" s="233" t="s">
        <v>212</v>
      </c>
      <c r="L18" s="226"/>
      <c r="M18" s="226"/>
      <c r="N18" s="226"/>
      <c r="O18" s="226"/>
      <c r="P18" s="226"/>
    </row>
    <row r="19" spans="2:16" ht="15.95" customHeight="1">
      <c r="B19" s="234">
        <v>8</v>
      </c>
      <c r="C19" s="201"/>
      <c r="D19" s="202"/>
      <c r="E19" s="203"/>
      <c r="F19" s="203"/>
      <c r="G19" s="204"/>
      <c r="H19" s="202"/>
      <c r="I19" s="205"/>
      <c r="K19" s="226"/>
      <c r="L19" s="226"/>
      <c r="M19" s="226"/>
      <c r="N19" s="226"/>
      <c r="O19" s="226"/>
      <c r="P19" s="226"/>
    </row>
    <row r="20" spans="2:16" ht="15.95" customHeight="1">
      <c r="B20" s="234">
        <v>9</v>
      </c>
      <c r="C20" s="201"/>
      <c r="D20" s="202"/>
      <c r="E20" s="203"/>
      <c r="F20" s="203"/>
      <c r="G20" s="204"/>
      <c r="H20" s="202"/>
      <c r="I20" s="205"/>
      <c r="K20" s="226"/>
      <c r="L20" s="226"/>
      <c r="M20" s="226"/>
      <c r="N20" s="226"/>
      <c r="O20" s="226"/>
      <c r="P20" s="226"/>
    </row>
    <row r="21" spans="2:16" ht="15.95" customHeight="1">
      <c r="B21" s="234">
        <v>10</v>
      </c>
      <c r="C21" s="201"/>
      <c r="D21" s="202"/>
      <c r="E21" s="203"/>
      <c r="F21" s="203"/>
      <c r="G21" s="204"/>
      <c r="H21" s="202"/>
      <c r="I21" s="205"/>
      <c r="K21" s="226"/>
      <c r="L21" s="226"/>
      <c r="M21" s="226"/>
      <c r="N21" s="226"/>
      <c r="O21" s="226"/>
      <c r="P21" s="226"/>
    </row>
    <row r="22" spans="2:16" ht="15.95" customHeight="1">
      <c r="B22" s="234">
        <v>11</v>
      </c>
      <c r="C22" s="201"/>
      <c r="D22" s="202"/>
      <c r="E22" s="203"/>
      <c r="F22" s="203"/>
      <c r="G22" s="204"/>
      <c r="H22" s="202"/>
      <c r="I22" s="205"/>
      <c r="K22" s="226"/>
      <c r="L22" s="226"/>
      <c r="M22" s="226"/>
      <c r="N22" s="226"/>
      <c r="O22" s="226"/>
      <c r="P22" s="226"/>
    </row>
    <row r="23" spans="2:16" ht="15.95" customHeight="1">
      <c r="B23" s="234">
        <v>12</v>
      </c>
      <c r="C23" s="201"/>
      <c r="D23" s="202"/>
      <c r="E23" s="203"/>
      <c r="F23" s="203"/>
      <c r="G23" s="204"/>
      <c r="H23" s="202"/>
      <c r="I23" s="205"/>
      <c r="K23" s="226"/>
      <c r="L23" s="226"/>
      <c r="M23" s="226"/>
      <c r="N23" s="226"/>
      <c r="O23" s="226"/>
      <c r="P23" s="226"/>
    </row>
    <row r="24" spans="2:16" ht="15.95" customHeight="1">
      <c r="B24" s="234">
        <v>13</v>
      </c>
      <c r="C24" s="201"/>
      <c r="D24" s="202"/>
      <c r="E24" s="203"/>
      <c r="F24" s="203"/>
      <c r="G24" s="204"/>
      <c r="H24" s="202"/>
      <c r="I24" s="205"/>
      <c r="K24" s="226"/>
      <c r="L24" s="226"/>
      <c r="M24" s="226"/>
      <c r="N24" s="226"/>
      <c r="O24" s="226"/>
      <c r="P24" s="226"/>
    </row>
    <row r="25" spans="2:16" ht="15.95" customHeight="1">
      <c r="B25" s="234">
        <v>14</v>
      </c>
      <c r="C25" s="201"/>
      <c r="D25" s="202"/>
      <c r="E25" s="203"/>
      <c r="F25" s="203"/>
      <c r="G25" s="204"/>
      <c r="H25" s="202"/>
      <c r="I25" s="205"/>
      <c r="K25" s="226"/>
      <c r="L25" s="226"/>
      <c r="M25" s="226"/>
      <c r="N25" s="226"/>
      <c r="O25" s="226"/>
      <c r="P25" s="226"/>
    </row>
    <row r="26" spans="2:16" ht="15.95" customHeight="1">
      <c r="B26" s="234">
        <v>15</v>
      </c>
      <c r="C26" s="201"/>
      <c r="D26" s="202"/>
      <c r="E26" s="203"/>
      <c r="F26" s="203"/>
      <c r="G26" s="204"/>
      <c r="H26" s="202"/>
      <c r="I26" s="205"/>
      <c r="K26" s="226"/>
      <c r="L26" s="226"/>
      <c r="M26" s="226"/>
      <c r="N26" s="226"/>
      <c r="O26" s="226"/>
      <c r="P26" s="226"/>
    </row>
    <row r="27" spans="2:16" ht="15.95" customHeight="1">
      <c r="B27" s="234">
        <v>16</v>
      </c>
      <c r="C27" s="201"/>
      <c r="D27" s="202"/>
      <c r="E27" s="203"/>
      <c r="F27" s="203"/>
      <c r="G27" s="204"/>
      <c r="H27" s="202"/>
      <c r="I27" s="205"/>
      <c r="K27" s="226"/>
      <c r="L27" s="226"/>
      <c r="M27" s="226"/>
      <c r="N27" s="226"/>
      <c r="O27" s="226"/>
      <c r="P27" s="226"/>
    </row>
    <row r="28" spans="2:16" ht="15.95" customHeight="1">
      <c r="B28" s="234">
        <v>17</v>
      </c>
      <c r="C28" s="201"/>
      <c r="D28" s="202"/>
      <c r="E28" s="203"/>
      <c r="F28" s="203"/>
      <c r="G28" s="204"/>
      <c r="H28" s="202"/>
      <c r="I28" s="205"/>
      <c r="K28" s="226"/>
      <c r="L28" s="226"/>
      <c r="M28" s="226"/>
      <c r="N28" s="226"/>
      <c r="O28" s="226"/>
      <c r="P28" s="226"/>
    </row>
    <row r="29" spans="2:16" ht="15.95" customHeight="1">
      <c r="B29" s="234">
        <v>18</v>
      </c>
      <c r="C29" s="201"/>
      <c r="D29" s="202"/>
      <c r="E29" s="203"/>
      <c r="F29" s="203"/>
      <c r="G29" s="204"/>
      <c r="H29" s="202"/>
      <c r="I29" s="205"/>
      <c r="K29" s="226"/>
      <c r="L29" s="226"/>
      <c r="M29" s="226"/>
      <c r="N29" s="226"/>
      <c r="O29" s="226"/>
      <c r="P29" s="226"/>
    </row>
    <row r="30" spans="2:16" ht="15.95" customHeight="1">
      <c r="B30" s="234">
        <v>19</v>
      </c>
      <c r="C30" s="201"/>
      <c r="D30" s="202"/>
      <c r="E30" s="203"/>
      <c r="F30" s="203"/>
      <c r="G30" s="204"/>
      <c r="H30" s="202"/>
      <c r="I30" s="205"/>
      <c r="K30" s="226"/>
      <c r="L30" s="226"/>
      <c r="M30" s="226"/>
      <c r="N30" s="226"/>
      <c r="O30" s="226"/>
      <c r="P30" s="226"/>
    </row>
    <row r="31" spans="2:16" ht="15.95" customHeight="1">
      <c r="B31" s="234">
        <v>20</v>
      </c>
      <c r="C31" s="201"/>
      <c r="D31" s="202"/>
      <c r="E31" s="203"/>
      <c r="F31" s="203"/>
      <c r="G31" s="204"/>
      <c r="H31" s="202"/>
      <c r="I31" s="205"/>
      <c r="K31" s="226"/>
      <c r="L31" s="226"/>
      <c r="M31" s="226"/>
      <c r="N31" s="226"/>
      <c r="O31" s="226"/>
      <c r="P31" s="226"/>
    </row>
    <row r="32" spans="2:16" ht="15.95" customHeight="1">
      <c r="B32" s="234">
        <v>21</v>
      </c>
      <c r="C32" s="201"/>
      <c r="D32" s="202"/>
      <c r="E32" s="203"/>
      <c r="F32" s="203"/>
      <c r="G32" s="204"/>
      <c r="H32" s="202"/>
      <c r="I32" s="205"/>
      <c r="K32" s="226"/>
      <c r="L32" s="226"/>
      <c r="M32" s="226"/>
      <c r="N32" s="226"/>
      <c r="O32" s="226"/>
      <c r="P32" s="226"/>
    </row>
    <row r="33" spans="2:16" ht="15.95" customHeight="1">
      <c r="B33" s="234">
        <v>22</v>
      </c>
      <c r="C33" s="201"/>
      <c r="D33" s="202"/>
      <c r="E33" s="203"/>
      <c r="F33" s="203"/>
      <c r="G33" s="204"/>
      <c r="H33" s="202"/>
      <c r="I33" s="205"/>
      <c r="K33" s="226"/>
      <c r="L33" s="226"/>
      <c r="M33" s="226"/>
      <c r="N33" s="226"/>
      <c r="O33" s="226"/>
      <c r="P33" s="226"/>
    </row>
    <row r="34" spans="2:16" ht="15.95" customHeight="1">
      <c r="B34" s="234">
        <v>23</v>
      </c>
      <c r="C34" s="201"/>
      <c r="D34" s="202"/>
      <c r="E34" s="203"/>
      <c r="F34" s="203"/>
      <c r="G34" s="204"/>
      <c r="H34" s="202"/>
      <c r="I34" s="205"/>
      <c r="K34" s="226"/>
      <c r="L34" s="226"/>
      <c r="M34" s="226"/>
      <c r="N34" s="226"/>
      <c r="O34" s="226"/>
      <c r="P34" s="226"/>
    </row>
    <row r="35" spans="2:16" ht="15.95" customHeight="1">
      <c r="B35" s="234">
        <v>24</v>
      </c>
      <c r="C35" s="201"/>
      <c r="D35" s="202"/>
      <c r="E35" s="203"/>
      <c r="F35" s="203"/>
      <c r="G35" s="204"/>
      <c r="H35" s="202"/>
      <c r="I35" s="205"/>
      <c r="K35" s="226"/>
      <c r="L35" s="226"/>
      <c r="M35" s="226"/>
      <c r="N35" s="226"/>
      <c r="O35" s="226"/>
      <c r="P35" s="226"/>
    </row>
    <row r="36" spans="2:16" ht="15.95" customHeight="1">
      <c r="B36" s="234">
        <v>25</v>
      </c>
      <c r="C36" s="201"/>
      <c r="D36" s="202"/>
      <c r="E36" s="203"/>
      <c r="F36" s="203"/>
      <c r="G36" s="204"/>
      <c r="H36" s="202"/>
      <c r="I36" s="205"/>
      <c r="K36" s="226"/>
      <c r="L36" s="226"/>
      <c r="M36" s="226"/>
      <c r="N36" s="226"/>
      <c r="O36" s="226"/>
      <c r="P36" s="226"/>
    </row>
    <row r="37" spans="2:16" ht="15.95" customHeight="1">
      <c r="B37" s="234">
        <v>26</v>
      </c>
      <c r="C37" s="201"/>
      <c r="D37" s="202"/>
      <c r="E37" s="203"/>
      <c r="F37" s="203"/>
      <c r="G37" s="204"/>
      <c r="H37" s="202"/>
      <c r="I37" s="205"/>
      <c r="K37" s="226"/>
      <c r="L37" s="226"/>
      <c r="M37" s="226"/>
      <c r="N37" s="226"/>
      <c r="O37" s="226"/>
      <c r="P37" s="226"/>
    </row>
    <row r="38" spans="2:16" ht="15.95" customHeight="1">
      <c r="B38" s="234">
        <v>27</v>
      </c>
      <c r="C38" s="201"/>
      <c r="D38" s="202"/>
      <c r="E38" s="203"/>
      <c r="F38" s="203"/>
      <c r="G38" s="204"/>
      <c r="H38" s="202"/>
      <c r="I38" s="205"/>
      <c r="K38" s="226"/>
      <c r="L38" s="226"/>
      <c r="M38" s="226"/>
      <c r="N38" s="226"/>
      <c r="O38" s="226"/>
      <c r="P38" s="226"/>
    </row>
    <row r="39" spans="2:16" ht="15.95" customHeight="1">
      <c r="B39" s="234">
        <v>28</v>
      </c>
      <c r="C39" s="201"/>
      <c r="D39" s="202"/>
      <c r="E39" s="203"/>
      <c r="F39" s="203"/>
      <c r="G39" s="204"/>
      <c r="H39" s="202"/>
      <c r="I39" s="205"/>
      <c r="K39" s="226"/>
      <c r="L39" s="226"/>
      <c r="M39" s="226"/>
      <c r="N39" s="226"/>
      <c r="O39" s="226"/>
      <c r="P39" s="226"/>
    </row>
    <row r="40" spans="2:16" ht="15.95" customHeight="1">
      <c r="B40" s="234">
        <v>29</v>
      </c>
      <c r="C40" s="201"/>
      <c r="D40" s="202"/>
      <c r="E40" s="203"/>
      <c r="F40" s="203"/>
      <c r="G40" s="204"/>
      <c r="H40" s="202"/>
      <c r="I40" s="205"/>
      <c r="K40" s="226"/>
      <c r="L40" s="226"/>
      <c r="M40" s="226"/>
      <c r="N40" s="226"/>
      <c r="O40" s="226"/>
      <c r="P40" s="226"/>
    </row>
    <row r="41" spans="2:16" ht="15.95" customHeight="1">
      <c r="B41" s="234">
        <v>30</v>
      </c>
      <c r="C41" s="201"/>
      <c r="D41" s="202"/>
      <c r="E41" s="203"/>
      <c r="F41" s="203"/>
      <c r="G41" s="204"/>
      <c r="H41" s="202"/>
      <c r="I41" s="205"/>
      <c r="K41" s="226"/>
      <c r="L41" s="226"/>
      <c r="M41" s="226"/>
      <c r="N41" s="226"/>
      <c r="O41" s="226"/>
      <c r="P41" s="226"/>
    </row>
    <row r="42" spans="2:16" ht="15.95" customHeight="1">
      <c r="B42" s="234">
        <v>31</v>
      </c>
      <c r="C42" s="201"/>
      <c r="D42" s="202"/>
      <c r="E42" s="203"/>
      <c r="F42" s="203"/>
      <c r="G42" s="204"/>
      <c r="H42" s="202"/>
      <c r="I42" s="205"/>
      <c r="K42" s="226"/>
      <c r="L42" s="226"/>
      <c r="M42" s="226"/>
      <c r="N42" s="226"/>
      <c r="O42" s="226"/>
      <c r="P42" s="226"/>
    </row>
    <row r="43" spans="2:16" ht="15.95" customHeight="1">
      <c r="B43" s="234">
        <v>32</v>
      </c>
      <c r="C43" s="201"/>
      <c r="D43" s="202"/>
      <c r="E43" s="203"/>
      <c r="F43" s="203"/>
      <c r="G43" s="204"/>
      <c r="H43" s="202"/>
      <c r="I43" s="205"/>
      <c r="K43" s="226"/>
      <c r="L43" s="226"/>
      <c r="M43" s="226"/>
      <c r="N43" s="226"/>
      <c r="O43" s="226"/>
      <c r="P43" s="226"/>
    </row>
    <row r="44" spans="2:16" ht="15.95" customHeight="1">
      <c r="B44" s="234">
        <v>33</v>
      </c>
      <c r="C44" s="201"/>
      <c r="D44" s="202"/>
      <c r="E44" s="203"/>
      <c r="F44" s="203"/>
      <c r="G44" s="204"/>
      <c r="H44" s="202"/>
      <c r="I44" s="205"/>
      <c r="K44" s="226"/>
      <c r="L44" s="226"/>
      <c r="M44" s="226"/>
      <c r="N44" s="226"/>
      <c r="O44" s="226"/>
      <c r="P44" s="226"/>
    </row>
    <row r="45" spans="2:16" ht="15.95" customHeight="1">
      <c r="B45" s="234">
        <v>34</v>
      </c>
      <c r="C45" s="201"/>
      <c r="D45" s="202"/>
      <c r="E45" s="203"/>
      <c r="F45" s="203"/>
      <c r="G45" s="204"/>
      <c r="H45" s="202"/>
      <c r="I45" s="205"/>
      <c r="K45" s="226"/>
      <c r="L45" s="226"/>
      <c r="M45" s="226"/>
      <c r="N45" s="226"/>
      <c r="O45" s="226"/>
      <c r="P45" s="226"/>
    </row>
    <row r="46" spans="2:16" ht="15.95" customHeight="1">
      <c r="B46" s="234">
        <v>35</v>
      </c>
      <c r="C46" s="201"/>
      <c r="D46" s="202"/>
      <c r="E46" s="203"/>
      <c r="F46" s="203"/>
      <c r="G46" s="204"/>
      <c r="H46" s="202"/>
      <c r="I46" s="205"/>
      <c r="K46" s="226"/>
      <c r="L46" s="226"/>
      <c r="M46" s="226"/>
      <c r="N46" s="226"/>
      <c r="O46" s="226"/>
      <c r="P46" s="226"/>
    </row>
    <row r="47" spans="2:16" ht="15.95" customHeight="1">
      <c r="B47" s="234">
        <v>36</v>
      </c>
      <c r="C47" s="201"/>
      <c r="D47" s="202"/>
      <c r="E47" s="203"/>
      <c r="F47" s="203"/>
      <c r="G47" s="204"/>
      <c r="H47" s="202"/>
      <c r="I47" s="205"/>
      <c r="K47" s="226"/>
      <c r="L47" s="226"/>
      <c r="M47" s="226"/>
      <c r="N47" s="226"/>
      <c r="O47" s="226"/>
      <c r="P47" s="226"/>
    </row>
    <row r="48" spans="2:16" ht="15.95" customHeight="1">
      <c r="B48" s="234">
        <v>37</v>
      </c>
      <c r="C48" s="201"/>
      <c r="D48" s="202"/>
      <c r="E48" s="203"/>
      <c r="F48" s="203"/>
      <c r="G48" s="204"/>
      <c r="H48" s="202"/>
      <c r="I48" s="205"/>
      <c r="K48" s="226"/>
      <c r="L48" s="226"/>
      <c r="M48" s="226"/>
      <c r="N48" s="226"/>
      <c r="O48" s="226"/>
      <c r="P48" s="226"/>
    </row>
    <row r="49" spans="2:16" ht="15.95" customHeight="1">
      <c r="B49" s="234">
        <v>38</v>
      </c>
      <c r="C49" s="201"/>
      <c r="D49" s="202"/>
      <c r="E49" s="203"/>
      <c r="F49" s="203"/>
      <c r="G49" s="204"/>
      <c r="H49" s="202"/>
      <c r="I49" s="205"/>
      <c r="K49" s="226"/>
      <c r="L49" s="226"/>
      <c r="M49" s="226"/>
      <c r="N49" s="226"/>
      <c r="O49" s="226"/>
      <c r="P49" s="226"/>
    </row>
    <row r="50" spans="2:16" ht="15.95" customHeight="1">
      <c r="B50" s="234">
        <v>39</v>
      </c>
      <c r="C50" s="201"/>
      <c r="D50" s="202"/>
      <c r="E50" s="203"/>
      <c r="F50" s="203"/>
      <c r="G50" s="204"/>
      <c r="H50" s="202"/>
      <c r="I50" s="205"/>
      <c r="K50" s="226"/>
      <c r="L50" s="226"/>
      <c r="M50" s="226"/>
      <c r="N50" s="226"/>
      <c r="O50" s="226"/>
      <c r="P50" s="226"/>
    </row>
    <row r="51" spans="2:16" ht="15.95" customHeight="1">
      <c r="B51" s="234">
        <v>40</v>
      </c>
      <c r="C51" s="201"/>
      <c r="D51" s="202"/>
      <c r="E51" s="203"/>
      <c r="F51" s="203"/>
      <c r="G51" s="204"/>
      <c r="H51" s="202"/>
      <c r="I51" s="205"/>
      <c r="K51" s="226"/>
      <c r="L51" s="226"/>
      <c r="M51" s="226"/>
      <c r="N51" s="226"/>
      <c r="O51" s="226"/>
      <c r="P51" s="226"/>
    </row>
    <row r="52" spans="2:16" ht="15.95" customHeight="1">
      <c r="B52" s="234">
        <v>41</v>
      </c>
      <c r="C52" s="201"/>
      <c r="D52" s="202"/>
      <c r="E52" s="203"/>
      <c r="F52" s="203"/>
      <c r="G52" s="204"/>
      <c r="H52" s="202"/>
      <c r="I52" s="205"/>
      <c r="K52" s="226"/>
      <c r="L52" s="226"/>
      <c r="M52" s="226"/>
      <c r="N52" s="226"/>
      <c r="O52" s="226"/>
      <c r="P52" s="226"/>
    </row>
    <row r="53" spans="2:16" ht="15.95" customHeight="1">
      <c r="B53" s="234">
        <v>42</v>
      </c>
      <c r="C53" s="201"/>
      <c r="D53" s="202"/>
      <c r="E53" s="203"/>
      <c r="F53" s="203"/>
      <c r="G53" s="204"/>
      <c r="H53" s="202"/>
      <c r="I53" s="205"/>
      <c r="K53" s="226"/>
      <c r="L53" s="226"/>
      <c r="M53" s="226"/>
      <c r="N53" s="226"/>
      <c r="O53" s="226"/>
      <c r="P53" s="226"/>
    </row>
    <row r="54" spans="2:16" ht="15.95" customHeight="1">
      <c r="B54" s="234">
        <v>43</v>
      </c>
      <c r="C54" s="201"/>
      <c r="D54" s="202"/>
      <c r="E54" s="203"/>
      <c r="F54" s="203"/>
      <c r="G54" s="204"/>
      <c r="H54" s="202"/>
      <c r="I54" s="205"/>
      <c r="K54" s="226"/>
      <c r="L54" s="226"/>
      <c r="M54" s="226"/>
      <c r="N54" s="226"/>
      <c r="O54" s="226"/>
      <c r="P54" s="226"/>
    </row>
    <row r="55" spans="2:16" ht="15.95" customHeight="1">
      <c r="B55" s="234">
        <v>44</v>
      </c>
      <c r="C55" s="201"/>
      <c r="D55" s="202"/>
      <c r="E55" s="203"/>
      <c r="F55" s="203"/>
      <c r="G55" s="204"/>
      <c r="H55" s="202"/>
      <c r="I55" s="205"/>
      <c r="K55" s="226"/>
      <c r="L55" s="226"/>
      <c r="M55" s="226"/>
      <c r="N55" s="226"/>
      <c r="O55" s="226"/>
      <c r="P55" s="226"/>
    </row>
    <row r="56" spans="2:16" ht="15.95" customHeight="1">
      <c r="B56" s="234">
        <v>45</v>
      </c>
      <c r="C56" s="201"/>
      <c r="D56" s="202"/>
      <c r="E56" s="203"/>
      <c r="F56" s="203"/>
      <c r="G56" s="204"/>
      <c r="H56" s="202"/>
      <c r="I56" s="205"/>
      <c r="K56" s="226"/>
      <c r="L56" s="226"/>
      <c r="M56" s="226"/>
      <c r="N56" s="226"/>
      <c r="O56" s="226"/>
      <c r="P56" s="226"/>
    </row>
    <row r="57" spans="2:16" ht="15.95" customHeight="1">
      <c r="B57" s="234">
        <v>46</v>
      </c>
      <c r="C57" s="201"/>
      <c r="D57" s="202"/>
      <c r="E57" s="203"/>
      <c r="F57" s="203"/>
      <c r="G57" s="204"/>
      <c r="H57" s="202"/>
      <c r="I57" s="205"/>
      <c r="K57" s="226"/>
      <c r="L57" s="226"/>
      <c r="M57" s="226"/>
      <c r="N57" s="226"/>
      <c r="O57" s="226"/>
      <c r="P57" s="226"/>
    </row>
    <row r="58" spans="2:16" ht="15.95" customHeight="1">
      <c r="B58" s="234">
        <v>47</v>
      </c>
      <c r="C58" s="201"/>
      <c r="D58" s="202"/>
      <c r="E58" s="203"/>
      <c r="F58" s="203"/>
      <c r="G58" s="204"/>
      <c r="H58" s="202"/>
      <c r="I58" s="205"/>
      <c r="K58" s="226"/>
      <c r="L58" s="226"/>
      <c r="M58" s="226"/>
      <c r="N58" s="226"/>
      <c r="O58" s="226"/>
      <c r="P58" s="226"/>
    </row>
    <row r="59" spans="2:16" ht="15.95" customHeight="1">
      <c r="B59" s="234">
        <v>48</v>
      </c>
      <c r="C59" s="201"/>
      <c r="D59" s="202"/>
      <c r="E59" s="203"/>
      <c r="F59" s="203"/>
      <c r="G59" s="204"/>
      <c r="H59" s="202"/>
      <c r="I59" s="205"/>
      <c r="K59" s="226"/>
      <c r="L59" s="226"/>
      <c r="M59" s="226"/>
      <c r="N59" s="226"/>
      <c r="O59" s="226"/>
      <c r="P59" s="226"/>
    </row>
    <row r="60" spans="2:16" ht="15.95" customHeight="1">
      <c r="B60" s="234">
        <v>49</v>
      </c>
      <c r="C60" s="201"/>
      <c r="D60" s="202"/>
      <c r="E60" s="203"/>
      <c r="F60" s="203"/>
      <c r="G60" s="204"/>
      <c r="H60" s="202"/>
      <c r="I60" s="205"/>
      <c r="K60" s="226"/>
      <c r="L60" s="226"/>
      <c r="M60" s="226"/>
      <c r="N60" s="226"/>
      <c r="O60" s="226"/>
      <c r="P60" s="226"/>
    </row>
    <row r="61" spans="2:16" ht="15.95" customHeight="1">
      <c r="B61" s="234">
        <v>50</v>
      </c>
      <c r="C61" s="201"/>
      <c r="D61" s="202"/>
      <c r="E61" s="203"/>
      <c r="F61" s="203"/>
      <c r="G61" s="204"/>
      <c r="H61" s="202"/>
      <c r="I61" s="205"/>
      <c r="K61" s="226"/>
      <c r="L61" s="226"/>
      <c r="M61" s="226"/>
      <c r="N61" s="226"/>
      <c r="O61" s="226"/>
      <c r="P61" s="226"/>
    </row>
    <row r="62" spans="2:16" ht="15.95" customHeight="1">
      <c r="B62" s="234">
        <v>51</v>
      </c>
      <c r="C62" s="201"/>
      <c r="D62" s="202"/>
      <c r="E62" s="203"/>
      <c r="F62" s="203"/>
      <c r="G62" s="204"/>
      <c r="H62" s="202"/>
      <c r="I62" s="205"/>
      <c r="K62" s="226"/>
      <c r="L62" s="226"/>
      <c r="M62" s="226"/>
      <c r="N62" s="226"/>
      <c r="O62" s="226"/>
      <c r="P62" s="226"/>
    </row>
    <row r="63" spans="2:16" ht="15.95" customHeight="1">
      <c r="B63" s="234">
        <v>52</v>
      </c>
      <c r="C63" s="201"/>
      <c r="D63" s="202"/>
      <c r="E63" s="203"/>
      <c r="F63" s="203"/>
      <c r="G63" s="204"/>
      <c r="H63" s="202"/>
      <c r="I63" s="205"/>
      <c r="K63" s="226"/>
      <c r="L63" s="226"/>
      <c r="M63" s="226"/>
      <c r="N63" s="226"/>
      <c r="O63" s="226"/>
      <c r="P63" s="226"/>
    </row>
    <row r="64" spans="2:16" ht="15.95" customHeight="1">
      <c r="B64" s="234">
        <v>53</v>
      </c>
      <c r="C64" s="201"/>
      <c r="D64" s="202"/>
      <c r="E64" s="203"/>
      <c r="F64" s="203"/>
      <c r="G64" s="204"/>
      <c r="H64" s="202"/>
      <c r="I64" s="205"/>
      <c r="K64" s="226"/>
      <c r="L64" s="226"/>
      <c r="M64" s="226"/>
      <c r="N64" s="226"/>
      <c r="O64" s="226"/>
      <c r="P64" s="226"/>
    </row>
    <row r="65" spans="2:16" ht="15.95" customHeight="1">
      <c r="B65" s="234">
        <v>54</v>
      </c>
      <c r="C65" s="201"/>
      <c r="D65" s="202"/>
      <c r="E65" s="203"/>
      <c r="F65" s="203"/>
      <c r="G65" s="204"/>
      <c r="H65" s="202"/>
      <c r="I65" s="205"/>
      <c r="K65" s="226"/>
      <c r="L65" s="226"/>
      <c r="M65" s="226"/>
      <c r="N65" s="226"/>
      <c r="O65" s="226"/>
      <c r="P65" s="226"/>
    </row>
    <row r="66" spans="2:16" ht="15.95" customHeight="1">
      <c r="B66" s="234">
        <v>55</v>
      </c>
      <c r="C66" s="201"/>
      <c r="D66" s="202"/>
      <c r="E66" s="203"/>
      <c r="F66" s="203"/>
      <c r="G66" s="204"/>
      <c r="H66" s="202"/>
      <c r="I66" s="205"/>
      <c r="K66" s="226"/>
      <c r="L66" s="226"/>
      <c r="M66" s="226"/>
      <c r="N66" s="226"/>
      <c r="O66" s="226"/>
      <c r="P66" s="226"/>
    </row>
    <row r="67" spans="2:16" ht="15.95" customHeight="1">
      <c r="B67" s="234">
        <v>56</v>
      </c>
      <c r="C67" s="201"/>
      <c r="D67" s="202"/>
      <c r="E67" s="203"/>
      <c r="F67" s="203"/>
      <c r="G67" s="204"/>
      <c r="H67" s="202"/>
      <c r="I67" s="205"/>
      <c r="K67" s="226"/>
      <c r="L67" s="226"/>
      <c r="M67" s="226"/>
      <c r="N67" s="226"/>
      <c r="O67" s="226"/>
      <c r="P67" s="226"/>
    </row>
    <row r="68" spans="2:16" ht="15.95" customHeight="1">
      <c r="B68" s="234">
        <v>57</v>
      </c>
      <c r="C68" s="201"/>
      <c r="D68" s="202"/>
      <c r="E68" s="203"/>
      <c r="F68" s="203"/>
      <c r="G68" s="204"/>
      <c r="H68" s="202"/>
      <c r="I68" s="205"/>
      <c r="K68" s="226"/>
      <c r="L68" s="226"/>
      <c r="M68" s="226"/>
      <c r="N68" s="226"/>
      <c r="O68" s="226"/>
      <c r="P68" s="226"/>
    </row>
    <row r="69" spans="2:16" ht="15.95" customHeight="1">
      <c r="B69" s="234">
        <v>58</v>
      </c>
      <c r="C69" s="201"/>
      <c r="D69" s="202"/>
      <c r="E69" s="203"/>
      <c r="F69" s="203"/>
      <c r="G69" s="204"/>
      <c r="H69" s="202"/>
      <c r="I69" s="205"/>
      <c r="K69" s="226"/>
      <c r="L69" s="226"/>
      <c r="M69" s="226"/>
      <c r="N69" s="226"/>
      <c r="O69" s="226"/>
      <c r="P69" s="226"/>
    </row>
    <row r="70" spans="2:16" ht="15.95" customHeight="1">
      <c r="B70" s="234">
        <v>59</v>
      </c>
      <c r="C70" s="201"/>
      <c r="D70" s="202"/>
      <c r="E70" s="203"/>
      <c r="F70" s="203"/>
      <c r="G70" s="204"/>
      <c r="H70" s="202"/>
      <c r="I70" s="205"/>
      <c r="K70" s="226"/>
      <c r="L70" s="226"/>
      <c r="M70" s="226"/>
      <c r="N70" s="226"/>
      <c r="O70" s="226"/>
      <c r="P70" s="226"/>
    </row>
    <row r="71" spans="2:16" ht="15.95" customHeight="1">
      <c r="B71" s="234">
        <v>60</v>
      </c>
      <c r="C71" s="201"/>
      <c r="D71" s="202"/>
      <c r="E71" s="203"/>
      <c r="F71" s="203"/>
      <c r="G71" s="204"/>
      <c r="H71" s="202"/>
      <c r="I71" s="205"/>
      <c r="K71" s="226"/>
      <c r="L71" s="226"/>
      <c r="M71" s="226"/>
      <c r="N71" s="226"/>
      <c r="O71" s="226"/>
      <c r="P71" s="226"/>
    </row>
    <row r="72" spans="2:16" ht="15.95" customHeight="1">
      <c r="B72" s="234">
        <v>61</v>
      </c>
      <c r="C72" s="201"/>
      <c r="D72" s="202"/>
      <c r="E72" s="203"/>
      <c r="F72" s="203"/>
      <c r="G72" s="204"/>
      <c r="H72" s="202"/>
      <c r="I72" s="205"/>
      <c r="K72" s="226"/>
      <c r="L72" s="226"/>
      <c r="M72" s="226"/>
      <c r="N72" s="226"/>
      <c r="O72" s="226"/>
      <c r="P72" s="226"/>
    </row>
    <row r="73" spans="2:16" ht="15.95" customHeight="1">
      <c r="B73" s="234">
        <v>62</v>
      </c>
      <c r="C73" s="201"/>
      <c r="D73" s="202"/>
      <c r="E73" s="203"/>
      <c r="F73" s="203"/>
      <c r="G73" s="204"/>
      <c r="H73" s="202"/>
      <c r="I73" s="205"/>
      <c r="K73" s="226"/>
      <c r="L73" s="226"/>
      <c r="M73" s="226"/>
      <c r="N73" s="226"/>
      <c r="O73" s="226"/>
      <c r="P73" s="226"/>
    </row>
    <row r="74" spans="2:16" ht="15.95" customHeight="1">
      <c r="B74" s="234">
        <v>63</v>
      </c>
      <c r="C74" s="201"/>
      <c r="D74" s="202"/>
      <c r="E74" s="203"/>
      <c r="F74" s="203"/>
      <c r="G74" s="204"/>
      <c r="H74" s="202"/>
      <c r="I74" s="205"/>
      <c r="K74" s="226"/>
      <c r="L74" s="226"/>
      <c r="M74" s="226"/>
      <c r="N74" s="226"/>
      <c r="O74" s="226"/>
      <c r="P74" s="226"/>
    </row>
    <row r="75" spans="2:16" ht="15.95" customHeight="1">
      <c r="B75" s="234">
        <v>64</v>
      </c>
      <c r="C75" s="201"/>
      <c r="D75" s="202"/>
      <c r="E75" s="203"/>
      <c r="F75" s="203"/>
      <c r="G75" s="204"/>
      <c r="H75" s="202"/>
      <c r="I75" s="205"/>
      <c r="K75" s="226"/>
      <c r="L75" s="226"/>
      <c r="M75" s="226"/>
      <c r="N75" s="226"/>
      <c r="O75" s="226"/>
      <c r="P75" s="226"/>
    </row>
    <row r="76" spans="2:16" ht="15.95" customHeight="1">
      <c r="B76" s="234">
        <v>65</v>
      </c>
      <c r="C76" s="201"/>
      <c r="D76" s="202"/>
      <c r="E76" s="203"/>
      <c r="F76" s="203"/>
      <c r="G76" s="204"/>
      <c r="H76" s="202"/>
      <c r="I76" s="205"/>
      <c r="K76" s="226"/>
      <c r="L76" s="226"/>
      <c r="M76" s="226"/>
      <c r="N76" s="226"/>
      <c r="O76" s="226"/>
      <c r="P76" s="226"/>
    </row>
    <row r="77" spans="2:16" ht="15.95" customHeight="1">
      <c r="B77" s="234">
        <v>66</v>
      </c>
      <c r="C77" s="201"/>
      <c r="D77" s="202"/>
      <c r="E77" s="203"/>
      <c r="F77" s="203"/>
      <c r="G77" s="204"/>
      <c r="H77" s="202"/>
      <c r="I77" s="205"/>
      <c r="K77" s="226"/>
      <c r="L77" s="226"/>
      <c r="M77" s="226"/>
      <c r="N77" s="226"/>
      <c r="O77" s="226"/>
      <c r="P77" s="226"/>
    </row>
    <row r="78" spans="2:16" ht="15.95" customHeight="1">
      <c r="B78" s="234">
        <v>67</v>
      </c>
      <c r="C78" s="201"/>
      <c r="D78" s="202"/>
      <c r="E78" s="203"/>
      <c r="F78" s="203"/>
      <c r="G78" s="204"/>
      <c r="H78" s="202"/>
      <c r="I78" s="205"/>
      <c r="K78" s="226"/>
      <c r="L78" s="226"/>
      <c r="M78" s="226"/>
      <c r="N78" s="226"/>
      <c r="O78" s="226"/>
      <c r="P78" s="226"/>
    </row>
    <row r="79" spans="2:16" ht="15.95" customHeight="1">
      <c r="B79" s="234">
        <v>68</v>
      </c>
      <c r="C79" s="201"/>
      <c r="D79" s="202"/>
      <c r="E79" s="203"/>
      <c r="F79" s="203"/>
      <c r="G79" s="204"/>
      <c r="H79" s="202"/>
      <c r="I79" s="205"/>
      <c r="K79" s="226"/>
      <c r="L79" s="226"/>
      <c r="M79" s="226"/>
      <c r="N79" s="226"/>
      <c r="O79" s="226"/>
      <c r="P79" s="226"/>
    </row>
    <row r="80" spans="2:16" ht="15.95" customHeight="1">
      <c r="B80" s="234">
        <v>69</v>
      </c>
      <c r="C80" s="201"/>
      <c r="D80" s="202"/>
      <c r="E80" s="203"/>
      <c r="F80" s="203"/>
      <c r="G80" s="204"/>
      <c r="H80" s="202"/>
      <c r="I80" s="205"/>
      <c r="K80" s="226"/>
      <c r="L80" s="226"/>
      <c r="M80" s="226"/>
      <c r="N80" s="226"/>
      <c r="O80" s="226"/>
      <c r="P80" s="226"/>
    </row>
    <row r="81" spans="2:16" ht="15.95" customHeight="1">
      <c r="B81" s="234">
        <v>70</v>
      </c>
      <c r="C81" s="201"/>
      <c r="D81" s="202"/>
      <c r="E81" s="203"/>
      <c r="F81" s="203"/>
      <c r="G81" s="204"/>
      <c r="H81" s="202"/>
      <c r="I81" s="205"/>
      <c r="K81" s="226"/>
      <c r="L81" s="226"/>
      <c r="M81" s="226"/>
      <c r="N81" s="226"/>
      <c r="O81" s="226"/>
      <c r="P81" s="226"/>
    </row>
    <row r="82" spans="2:16" ht="15.95" customHeight="1">
      <c r="B82" s="234">
        <v>71</v>
      </c>
      <c r="C82" s="201"/>
      <c r="D82" s="202"/>
      <c r="E82" s="203"/>
      <c r="F82" s="203"/>
      <c r="G82" s="204"/>
      <c r="H82" s="202"/>
      <c r="I82" s="205"/>
      <c r="K82" s="226"/>
      <c r="L82" s="226"/>
      <c r="M82" s="226"/>
      <c r="N82" s="226"/>
      <c r="O82" s="226"/>
      <c r="P82" s="226"/>
    </row>
    <row r="83" spans="2:16" ht="15.95" customHeight="1">
      <c r="B83" s="234">
        <v>72</v>
      </c>
      <c r="C83" s="201"/>
      <c r="D83" s="202"/>
      <c r="E83" s="203"/>
      <c r="F83" s="203"/>
      <c r="G83" s="204"/>
      <c r="H83" s="202"/>
      <c r="I83" s="205"/>
      <c r="K83" s="226"/>
      <c r="L83" s="226"/>
      <c r="M83" s="226"/>
      <c r="N83" s="226"/>
      <c r="O83" s="226"/>
      <c r="P83" s="226"/>
    </row>
    <row r="84" spans="2:16" ht="15.95" customHeight="1">
      <c r="B84" s="234">
        <v>73</v>
      </c>
      <c r="C84" s="201"/>
      <c r="D84" s="202"/>
      <c r="E84" s="203"/>
      <c r="F84" s="203"/>
      <c r="G84" s="204"/>
      <c r="H84" s="202"/>
      <c r="I84" s="205"/>
      <c r="K84" s="226"/>
      <c r="L84" s="226"/>
      <c r="M84" s="226"/>
      <c r="N84" s="226"/>
      <c r="O84" s="226"/>
      <c r="P84" s="226"/>
    </row>
    <row r="85" spans="2:16" ht="15.95" customHeight="1">
      <c r="B85" s="234">
        <v>74</v>
      </c>
      <c r="C85" s="201"/>
      <c r="D85" s="202"/>
      <c r="E85" s="203"/>
      <c r="F85" s="203"/>
      <c r="G85" s="204"/>
      <c r="H85" s="202"/>
      <c r="I85" s="205"/>
      <c r="K85" s="226"/>
      <c r="L85" s="226"/>
      <c r="M85" s="226"/>
      <c r="N85" s="226"/>
      <c r="O85" s="226"/>
      <c r="P85" s="226"/>
    </row>
    <row r="86" spans="2:16" ht="15.95" customHeight="1">
      <c r="B86" s="234">
        <v>75</v>
      </c>
      <c r="C86" s="201"/>
      <c r="D86" s="202"/>
      <c r="E86" s="203"/>
      <c r="F86" s="203"/>
      <c r="G86" s="204"/>
      <c r="H86" s="202"/>
      <c r="I86" s="205"/>
      <c r="K86" s="226"/>
      <c r="L86" s="226"/>
      <c r="M86" s="226"/>
      <c r="N86" s="226"/>
      <c r="O86" s="226"/>
      <c r="P86" s="226"/>
    </row>
    <row r="87" spans="2:16" ht="15.95" customHeight="1">
      <c r="B87" s="234">
        <v>76</v>
      </c>
      <c r="C87" s="201"/>
      <c r="D87" s="202"/>
      <c r="E87" s="203"/>
      <c r="F87" s="203"/>
      <c r="G87" s="204"/>
      <c r="H87" s="202"/>
      <c r="I87" s="205"/>
      <c r="K87" s="226"/>
      <c r="L87" s="226"/>
      <c r="M87" s="226"/>
      <c r="N87" s="226"/>
      <c r="O87" s="226"/>
      <c r="P87" s="226"/>
    </row>
    <row r="88" spans="2:16" ht="15.95" customHeight="1">
      <c r="B88" s="234">
        <v>77</v>
      </c>
      <c r="C88" s="201"/>
      <c r="D88" s="202"/>
      <c r="E88" s="203"/>
      <c r="F88" s="203"/>
      <c r="G88" s="204"/>
      <c r="H88" s="202"/>
      <c r="I88" s="205"/>
      <c r="K88" s="226"/>
      <c r="L88" s="226"/>
      <c r="M88" s="226"/>
      <c r="N88" s="226"/>
      <c r="O88" s="226"/>
      <c r="P88" s="226"/>
    </row>
    <row r="89" spans="2:16" ht="15.95" customHeight="1">
      <c r="B89" s="234">
        <v>78</v>
      </c>
      <c r="C89" s="201"/>
      <c r="D89" s="202"/>
      <c r="E89" s="203"/>
      <c r="F89" s="203"/>
      <c r="G89" s="204"/>
      <c r="H89" s="202"/>
      <c r="I89" s="205"/>
      <c r="K89" s="226"/>
      <c r="L89" s="226"/>
      <c r="M89" s="226"/>
      <c r="N89" s="226"/>
      <c r="O89" s="226"/>
      <c r="P89" s="226"/>
    </row>
    <row r="90" spans="2:16" ht="15.95" customHeight="1">
      <c r="B90" s="234">
        <v>79</v>
      </c>
      <c r="C90" s="201"/>
      <c r="D90" s="202"/>
      <c r="E90" s="203"/>
      <c r="F90" s="203"/>
      <c r="G90" s="204"/>
      <c r="H90" s="202"/>
      <c r="I90" s="205"/>
      <c r="K90" s="226"/>
      <c r="L90" s="226"/>
      <c r="M90" s="226"/>
      <c r="N90" s="226"/>
      <c r="O90" s="226"/>
      <c r="P90" s="226"/>
    </row>
    <row r="91" spans="2:16" ht="15.95" customHeight="1">
      <c r="B91" s="234">
        <v>80</v>
      </c>
      <c r="C91" s="201"/>
      <c r="D91" s="202"/>
      <c r="E91" s="203"/>
      <c r="F91" s="203"/>
      <c r="G91" s="204"/>
      <c r="H91" s="202"/>
      <c r="I91" s="205"/>
      <c r="K91" s="226"/>
      <c r="L91" s="226"/>
      <c r="M91" s="226"/>
      <c r="N91" s="226"/>
      <c r="O91" s="226"/>
      <c r="P91" s="226"/>
    </row>
    <row r="92" spans="2:16" ht="15.95" customHeight="1">
      <c r="B92" s="234">
        <v>81</v>
      </c>
      <c r="C92" s="201"/>
      <c r="D92" s="202"/>
      <c r="E92" s="203"/>
      <c r="F92" s="203"/>
      <c r="G92" s="204"/>
      <c r="H92" s="202"/>
      <c r="I92" s="205"/>
      <c r="K92" s="226"/>
      <c r="L92" s="226"/>
      <c r="M92" s="226"/>
      <c r="N92" s="226"/>
      <c r="O92" s="226"/>
      <c r="P92" s="226"/>
    </row>
    <row r="93" spans="2:16" ht="15.95" customHeight="1">
      <c r="B93" s="234">
        <v>82</v>
      </c>
      <c r="C93" s="201"/>
      <c r="D93" s="202"/>
      <c r="E93" s="203"/>
      <c r="F93" s="203"/>
      <c r="G93" s="204"/>
      <c r="H93" s="202"/>
      <c r="I93" s="205"/>
      <c r="K93" s="226"/>
      <c r="L93" s="226"/>
      <c r="M93" s="226"/>
      <c r="N93" s="226"/>
      <c r="O93" s="226"/>
      <c r="P93" s="226"/>
    </row>
    <row r="94" spans="2:16" ht="15.95" customHeight="1">
      <c r="B94" s="234">
        <v>83</v>
      </c>
      <c r="C94" s="201"/>
      <c r="D94" s="202"/>
      <c r="E94" s="203"/>
      <c r="F94" s="203"/>
      <c r="G94" s="204"/>
      <c r="H94" s="202"/>
      <c r="I94" s="205"/>
      <c r="K94" s="226"/>
      <c r="L94" s="226"/>
      <c r="M94" s="226"/>
      <c r="N94" s="226"/>
      <c r="O94" s="226"/>
      <c r="P94" s="226"/>
    </row>
    <row r="95" spans="2:16" ht="15.95" customHeight="1">
      <c r="B95" s="234">
        <v>84</v>
      </c>
      <c r="C95" s="201"/>
      <c r="D95" s="202"/>
      <c r="E95" s="203"/>
      <c r="F95" s="203"/>
      <c r="G95" s="204"/>
      <c r="H95" s="202"/>
      <c r="I95" s="205"/>
      <c r="K95" s="226"/>
      <c r="L95" s="226"/>
      <c r="M95" s="226"/>
      <c r="N95" s="226"/>
      <c r="O95" s="226"/>
      <c r="P95" s="226"/>
    </row>
    <row r="96" spans="2:16" ht="15.95" customHeight="1">
      <c r="B96" s="234">
        <v>85</v>
      </c>
      <c r="C96" s="201"/>
      <c r="D96" s="202"/>
      <c r="E96" s="203"/>
      <c r="F96" s="203"/>
      <c r="G96" s="204"/>
      <c r="H96" s="202"/>
      <c r="I96" s="205"/>
      <c r="K96" s="226"/>
      <c r="L96" s="226"/>
      <c r="M96" s="226"/>
      <c r="N96" s="226"/>
      <c r="O96" s="226"/>
      <c r="P96" s="226"/>
    </row>
    <row r="97" spans="2:16" ht="15.95" customHeight="1">
      <c r="B97" s="234">
        <v>86</v>
      </c>
      <c r="C97" s="201"/>
      <c r="D97" s="202"/>
      <c r="E97" s="203"/>
      <c r="F97" s="203"/>
      <c r="G97" s="204"/>
      <c r="H97" s="202"/>
      <c r="I97" s="205"/>
      <c r="K97" s="226"/>
      <c r="L97" s="226"/>
      <c r="M97" s="226"/>
      <c r="N97" s="226"/>
      <c r="O97" s="226"/>
      <c r="P97" s="226"/>
    </row>
    <row r="98" spans="2:16" ht="15.95" customHeight="1">
      <c r="B98" s="234">
        <v>87</v>
      </c>
      <c r="C98" s="201"/>
      <c r="D98" s="202"/>
      <c r="E98" s="203"/>
      <c r="F98" s="203"/>
      <c r="G98" s="204"/>
      <c r="H98" s="202"/>
      <c r="I98" s="205"/>
      <c r="K98" s="226"/>
      <c r="L98" s="226"/>
      <c r="M98" s="226"/>
      <c r="N98" s="226"/>
      <c r="O98" s="226"/>
      <c r="P98" s="226"/>
    </row>
    <row r="99" spans="2:16" ht="15.95" customHeight="1">
      <c r="B99" s="234">
        <v>88</v>
      </c>
      <c r="C99" s="201"/>
      <c r="D99" s="202"/>
      <c r="E99" s="203"/>
      <c r="F99" s="203"/>
      <c r="G99" s="204"/>
      <c r="H99" s="202"/>
      <c r="I99" s="205"/>
      <c r="K99" s="226"/>
      <c r="L99" s="226"/>
      <c r="M99" s="226"/>
      <c r="N99" s="226"/>
      <c r="O99" s="226"/>
      <c r="P99" s="226"/>
    </row>
    <row r="100" spans="2:16" ht="15.95" customHeight="1">
      <c r="B100" s="234">
        <v>89</v>
      </c>
      <c r="C100" s="201"/>
      <c r="D100" s="202"/>
      <c r="E100" s="203"/>
      <c r="F100" s="203"/>
      <c r="G100" s="204"/>
      <c r="H100" s="202"/>
      <c r="I100" s="205"/>
      <c r="K100" s="226"/>
      <c r="L100" s="226"/>
      <c r="M100" s="226"/>
      <c r="N100" s="226"/>
      <c r="O100" s="226"/>
      <c r="P100" s="226"/>
    </row>
    <row r="101" spans="2:16" ht="15.95" customHeight="1">
      <c r="B101" s="234">
        <v>90</v>
      </c>
      <c r="C101" s="201"/>
      <c r="D101" s="202"/>
      <c r="E101" s="203"/>
      <c r="F101" s="203"/>
      <c r="G101" s="204"/>
      <c r="H101" s="202"/>
      <c r="I101" s="205"/>
      <c r="K101" s="226"/>
      <c r="L101" s="226"/>
      <c r="M101" s="226"/>
      <c r="N101" s="226"/>
      <c r="O101" s="226"/>
      <c r="P101" s="226"/>
    </row>
    <row r="102" spans="2:16" ht="15.95" customHeight="1">
      <c r="B102" s="234">
        <v>91</v>
      </c>
      <c r="C102" s="201"/>
      <c r="D102" s="202"/>
      <c r="E102" s="203"/>
      <c r="F102" s="203"/>
      <c r="G102" s="204"/>
      <c r="H102" s="202"/>
      <c r="I102" s="205"/>
      <c r="K102" s="226"/>
      <c r="L102" s="226"/>
      <c r="M102" s="226"/>
      <c r="N102" s="226"/>
      <c r="O102" s="226"/>
      <c r="P102" s="226"/>
    </row>
    <row r="103" spans="2:16" ht="15.95" customHeight="1">
      <c r="B103" s="234">
        <v>92</v>
      </c>
      <c r="C103" s="201"/>
      <c r="D103" s="202"/>
      <c r="E103" s="203"/>
      <c r="F103" s="203"/>
      <c r="G103" s="204"/>
      <c r="H103" s="202"/>
      <c r="I103" s="205"/>
      <c r="K103" s="226"/>
      <c r="L103" s="226"/>
      <c r="M103" s="226"/>
      <c r="N103" s="226"/>
      <c r="O103" s="226"/>
      <c r="P103" s="226"/>
    </row>
    <row r="104" spans="2:16" ht="15.95" customHeight="1">
      <c r="B104" s="234">
        <v>93</v>
      </c>
      <c r="C104" s="201"/>
      <c r="D104" s="202"/>
      <c r="E104" s="203"/>
      <c r="F104" s="203"/>
      <c r="G104" s="204"/>
      <c r="H104" s="202"/>
      <c r="I104" s="205"/>
      <c r="K104" s="226"/>
      <c r="L104" s="226"/>
      <c r="M104" s="226"/>
      <c r="N104" s="226"/>
      <c r="O104" s="226"/>
      <c r="P104" s="226"/>
    </row>
    <row r="105" spans="2:16" ht="15.95" customHeight="1">
      <c r="B105" s="234">
        <v>94</v>
      </c>
      <c r="C105" s="201"/>
      <c r="D105" s="202"/>
      <c r="E105" s="203"/>
      <c r="F105" s="203"/>
      <c r="G105" s="204"/>
      <c r="H105" s="202"/>
      <c r="I105" s="205"/>
      <c r="K105" s="226"/>
      <c r="L105" s="226"/>
      <c r="M105" s="226"/>
      <c r="N105" s="226"/>
      <c r="O105" s="226"/>
      <c r="P105" s="226"/>
    </row>
    <row r="106" spans="2:16" ht="15.95" customHeight="1">
      <c r="B106" s="234">
        <v>95</v>
      </c>
      <c r="C106" s="201"/>
      <c r="D106" s="202"/>
      <c r="E106" s="203"/>
      <c r="F106" s="203"/>
      <c r="G106" s="204"/>
      <c r="H106" s="202"/>
      <c r="I106" s="205"/>
      <c r="K106" s="226"/>
      <c r="L106" s="226"/>
      <c r="M106" s="226"/>
      <c r="N106" s="226"/>
      <c r="O106" s="226"/>
      <c r="P106" s="226"/>
    </row>
    <row r="107" spans="2:16" ht="15.95" customHeight="1">
      <c r="B107" s="234">
        <v>96</v>
      </c>
      <c r="C107" s="201"/>
      <c r="D107" s="202"/>
      <c r="E107" s="203"/>
      <c r="F107" s="203"/>
      <c r="G107" s="204"/>
      <c r="H107" s="202"/>
      <c r="I107" s="205"/>
      <c r="K107" s="226"/>
      <c r="L107" s="226"/>
      <c r="M107" s="226"/>
      <c r="N107" s="226"/>
      <c r="O107" s="226"/>
      <c r="P107" s="226"/>
    </row>
    <row r="108" spans="2:16" ht="15.95" customHeight="1">
      <c r="B108" s="234">
        <v>97</v>
      </c>
      <c r="C108" s="201"/>
      <c r="D108" s="202"/>
      <c r="E108" s="203"/>
      <c r="F108" s="203"/>
      <c r="G108" s="204"/>
      <c r="H108" s="202"/>
      <c r="I108" s="205"/>
      <c r="K108" s="226"/>
      <c r="L108" s="226"/>
      <c r="M108" s="226"/>
      <c r="N108" s="226"/>
      <c r="O108" s="226"/>
      <c r="P108" s="226"/>
    </row>
    <row r="109" spans="2:16" ht="15.95" customHeight="1">
      <c r="B109" s="234">
        <v>98</v>
      </c>
      <c r="C109" s="201"/>
      <c r="D109" s="202"/>
      <c r="E109" s="203"/>
      <c r="F109" s="203"/>
      <c r="G109" s="204"/>
      <c r="H109" s="202"/>
      <c r="I109" s="205"/>
      <c r="K109" s="226"/>
      <c r="L109" s="226"/>
      <c r="M109" s="226"/>
      <c r="N109" s="226"/>
      <c r="O109" s="226"/>
      <c r="P109" s="226"/>
    </row>
    <row r="110" spans="2:16" ht="15.95" customHeight="1">
      <c r="B110" s="234">
        <v>99</v>
      </c>
      <c r="C110" s="201"/>
      <c r="D110" s="202"/>
      <c r="E110" s="203"/>
      <c r="F110" s="203"/>
      <c r="G110" s="204"/>
      <c r="H110" s="202"/>
      <c r="I110" s="205"/>
      <c r="K110" s="226"/>
      <c r="L110" s="226"/>
      <c r="M110" s="226"/>
      <c r="N110" s="226"/>
      <c r="O110" s="226"/>
      <c r="P110" s="226"/>
    </row>
    <row r="111" spans="2:16" ht="15.95" customHeight="1">
      <c r="B111" s="234">
        <v>100</v>
      </c>
      <c r="C111" s="201"/>
      <c r="D111" s="202"/>
      <c r="E111" s="203"/>
      <c r="F111" s="203"/>
      <c r="G111" s="204"/>
      <c r="H111" s="202"/>
      <c r="I111" s="205"/>
      <c r="K111" s="226"/>
      <c r="L111" s="226"/>
      <c r="M111" s="226"/>
      <c r="N111" s="226"/>
      <c r="O111" s="226"/>
      <c r="P111" s="226"/>
    </row>
    <row r="112" spans="2:16" ht="15.95" customHeight="1">
      <c r="B112" s="234">
        <v>101</v>
      </c>
      <c r="C112" s="201"/>
      <c r="D112" s="202"/>
      <c r="E112" s="203"/>
      <c r="F112" s="203"/>
      <c r="G112" s="204"/>
      <c r="H112" s="202"/>
      <c r="I112" s="205"/>
      <c r="K112" s="226"/>
      <c r="L112" s="226"/>
      <c r="M112" s="226"/>
      <c r="N112" s="226"/>
      <c r="O112" s="226"/>
      <c r="P112" s="226"/>
    </row>
    <row r="113" spans="2:16" ht="15.95" customHeight="1">
      <c r="B113" s="234">
        <v>102</v>
      </c>
      <c r="C113" s="201"/>
      <c r="D113" s="202"/>
      <c r="E113" s="203"/>
      <c r="F113" s="203"/>
      <c r="G113" s="204"/>
      <c r="H113" s="202"/>
      <c r="I113" s="205"/>
      <c r="K113" s="226"/>
      <c r="L113" s="226"/>
      <c r="M113" s="226"/>
      <c r="N113" s="226"/>
      <c r="O113" s="226"/>
      <c r="P113" s="226"/>
    </row>
    <row r="114" spans="2:16" ht="15.95" customHeight="1">
      <c r="B114" s="234">
        <v>103</v>
      </c>
      <c r="C114" s="201"/>
      <c r="D114" s="202"/>
      <c r="E114" s="203"/>
      <c r="F114" s="203"/>
      <c r="G114" s="204"/>
      <c r="H114" s="202"/>
      <c r="I114" s="205"/>
      <c r="K114" s="226"/>
      <c r="L114" s="226"/>
      <c r="M114" s="226"/>
      <c r="N114" s="226"/>
      <c r="O114" s="226"/>
      <c r="P114" s="226"/>
    </row>
    <row r="115" spans="2:16" ht="15.95" customHeight="1">
      <c r="B115" s="234">
        <v>104</v>
      </c>
      <c r="C115" s="201"/>
      <c r="D115" s="202"/>
      <c r="E115" s="203"/>
      <c r="F115" s="203"/>
      <c r="G115" s="204"/>
      <c r="H115" s="202"/>
      <c r="I115" s="205"/>
      <c r="K115" s="226"/>
      <c r="L115" s="226"/>
      <c r="M115" s="226"/>
      <c r="N115" s="226"/>
      <c r="O115" s="226"/>
      <c r="P115" s="226"/>
    </row>
    <row r="116" spans="2:16" ht="15.95" customHeight="1">
      <c r="B116" s="234">
        <v>105</v>
      </c>
      <c r="C116" s="201"/>
      <c r="D116" s="202"/>
      <c r="E116" s="203"/>
      <c r="F116" s="203"/>
      <c r="G116" s="204"/>
      <c r="H116" s="202"/>
      <c r="I116" s="205"/>
      <c r="K116" s="226"/>
      <c r="L116" s="226"/>
      <c r="M116" s="226"/>
      <c r="N116" s="226"/>
      <c r="O116" s="226"/>
      <c r="P116" s="226"/>
    </row>
    <row r="117" spans="2:16" ht="15.95" customHeight="1">
      <c r="B117" s="234">
        <v>106</v>
      </c>
      <c r="C117" s="201"/>
      <c r="D117" s="202"/>
      <c r="E117" s="203"/>
      <c r="F117" s="203"/>
      <c r="G117" s="204"/>
      <c r="H117" s="202"/>
      <c r="I117" s="205"/>
      <c r="K117" s="226"/>
      <c r="L117" s="226"/>
      <c r="M117" s="226"/>
      <c r="N117" s="226"/>
      <c r="O117" s="226"/>
      <c r="P117" s="226"/>
    </row>
    <row r="118" spans="2:16" ht="15.95" customHeight="1">
      <c r="B118" s="234">
        <v>107</v>
      </c>
      <c r="C118" s="201"/>
      <c r="D118" s="202"/>
      <c r="E118" s="203"/>
      <c r="F118" s="203"/>
      <c r="G118" s="204"/>
      <c r="H118" s="202"/>
      <c r="I118" s="205"/>
      <c r="K118" s="226"/>
      <c r="L118" s="226"/>
      <c r="M118" s="226"/>
      <c r="N118" s="226"/>
      <c r="O118" s="226"/>
      <c r="P118" s="226"/>
    </row>
    <row r="119" spans="2:16" ht="15.95" customHeight="1">
      <c r="B119" s="234">
        <v>108</v>
      </c>
      <c r="C119" s="201"/>
      <c r="D119" s="202"/>
      <c r="E119" s="203"/>
      <c r="F119" s="203"/>
      <c r="G119" s="204"/>
      <c r="H119" s="202"/>
      <c r="I119" s="205"/>
      <c r="K119" s="226"/>
      <c r="L119" s="226"/>
      <c r="M119" s="226"/>
      <c r="N119" s="226"/>
      <c r="O119" s="226"/>
      <c r="P119" s="226"/>
    </row>
    <row r="120" spans="2:16" ht="15.95" customHeight="1">
      <c r="B120" s="234">
        <v>109</v>
      </c>
      <c r="C120" s="201"/>
      <c r="D120" s="202"/>
      <c r="E120" s="203"/>
      <c r="F120" s="203"/>
      <c r="G120" s="204"/>
      <c r="H120" s="202"/>
      <c r="I120" s="205"/>
      <c r="K120" s="226"/>
      <c r="L120" s="226"/>
      <c r="M120" s="226"/>
      <c r="N120" s="226"/>
      <c r="O120" s="226"/>
      <c r="P120" s="226"/>
    </row>
    <row r="121" spans="2:16" ht="15.95" customHeight="1">
      <c r="B121" s="234">
        <v>110</v>
      </c>
      <c r="C121" s="201"/>
      <c r="D121" s="202"/>
      <c r="E121" s="203"/>
      <c r="F121" s="203"/>
      <c r="G121" s="204"/>
      <c r="H121" s="202"/>
      <c r="I121" s="205"/>
      <c r="K121" s="226"/>
      <c r="L121" s="226"/>
      <c r="M121" s="226"/>
      <c r="N121" s="226"/>
      <c r="O121" s="226"/>
      <c r="P121" s="226"/>
    </row>
    <row r="122" spans="2:16" ht="15.95" customHeight="1">
      <c r="B122" s="234">
        <v>111</v>
      </c>
      <c r="C122" s="201"/>
      <c r="D122" s="202"/>
      <c r="E122" s="203"/>
      <c r="F122" s="203"/>
      <c r="G122" s="204"/>
      <c r="H122" s="202"/>
      <c r="I122" s="205"/>
      <c r="K122" s="226"/>
      <c r="L122" s="226"/>
      <c r="M122" s="226"/>
      <c r="N122" s="226"/>
      <c r="O122" s="226"/>
      <c r="P122" s="226"/>
    </row>
    <row r="123" spans="2:16" ht="15.95" customHeight="1">
      <c r="B123" s="234">
        <v>112</v>
      </c>
      <c r="C123" s="201"/>
      <c r="D123" s="202"/>
      <c r="E123" s="203"/>
      <c r="F123" s="203"/>
      <c r="G123" s="204"/>
      <c r="H123" s="202"/>
      <c r="I123" s="205"/>
      <c r="K123" s="226"/>
      <c r="L123" s="226"/>
      <c r="M123" s="226"/>
      <c r="N123" s="226"/>
      <c r="O123" s="226"/>
      <c r="P123" s="226"/>
    </row>
    <row r="124" spans="2:16" ht="15.95" customHeight="1">
      <c r="B124" s="234">
        <v>113</v>
      </c>
      <c r="C124" s="201"/>
      <c r="D124" s="202"/>
      <c r="E124" s="203"/>
      <c r="F124" s="203"/>
      <c r="G124" s="204"/>
      <c r="H124" s="202"/>
      <c r="I124" s="205"/>
      <c r="K124" s="226"/>
      <c r="L124" s="226"/>
      <c r="M124" s="226"/>
      <c r="N124" s="226"/>
      <c r="O124" s="226"/>
      <c r="P124" s="226"/>
    </row>
    <row r="125" spans="2:16" ht="15.95" customHeight="1">
      <c r="B125" s="234">
        <v>114</v>
      </c>
      <c r="C125" s="201"/>
      <c r="D125" s="202"/>
      <c r="E125" s="203"/>
      <c r="F125" s="203"/>
      <c r="G125" s="204"/>
      <c r="H125" s="202"/>
      <c r="I125" s="205"/>
      <c r="K125" s="226"/>
      <c r="L125" s="226"/>
      <c r="M125" s="226"/>
      <c r="N125" s="226"/>
      <c r="O125" s="226"/>
      <c r="P125" s="226"/>
    </row>
    <row r="126" spans="2:16" ht="15.95" customHeight="1">
      <c r="B126" s="234">
        <v>115</v>
      </c>
      <c r="C126" s="201"/>
      <c r="D126" s="202"/>
      <c r="E126" s="203"/>
      <c r="F126" s="203"/>
      <c r="G126" s="204"/>
      <c r="H126" s="202"/>
      <c r="I126" s="205"/>
      <c r="K126" s="226"/>
      <c r="L126" s="226"/>
      <c r="M126" s="226"/>
      <c r="N126" s="226"/>
      <c r="O126" s="226"/>
      <c r="P126" s="226"/>
    </row>
    <row r="127" spans="2:16" ht="15.95" customHeight="1">
      <c r="B127" s="234">
        <v>116</v>
      </c>
      <c r="C127" s="201"/>
      <c r="D127" s="202"/>
      <c r="E127" s="203"/>
      <c r="F127" s="203"/>
      <c r="G127" s="204"/>
      <c r="H127" s="202"/>
      <c r="I127" s="205"/>
      <c r="K127" s="226"/>
      <c r="L127" s="226"/>
      <c r="M127" s="226"/>
      <c r="N127" s="226"/>
      <c r="O127" s="226"/>
      <c r="P127" s="226"/>
    </row>
    <row r="128" spans="2:16" ht="15.95" customHeight="1">
      <c r="B128" s="234">
        <v>117</v>
      </c>
      <c r="C128" s="201"/>
      <c r="D128" s="202"/>
      <c r="E128" s="203"/>
      <c r="F128" s="203"/>
      <c r="G128" s="204"/>
      <c r="H128" s="202"/>
      <c r="I128" s="205"/>
      <c r="K128" s="226"/>
      <c r="L128" s="226"/>
      <c r="M128" s="226"/>
      <c r="N128" s="226"/>
      <c r="O128" s="226"/>
      <c r="P128" s="226"/>
    </row>
    <row r="129" spans="2:16" ht="15.95" customHeight="1">
      <c r="B129" s="234">
        <v>118</v>
      </c>
      <c r="C129" s="201"/>
      <c r="D129" s="202"/>
      <c r="E129" s="203"/>
      <c r="F129" s="203"/>
      <c r="G129" s="204"/>
      <c r="H129" s="202"/>
      <c r="I129" s="205"/>
      <c r="K129" s="226"/>
      <c r="L129" s="226"/>
      <c r="M129" s="226"/>
      <c r="N129" s="226"/>
      <c r="O129" s="226"/>
      <c r="P129" s="226"/>
    </row>
    <row r="130" spans="2:16" ht="15.95" customHeight="1">
      <c r="B130" s="234">
        <v>119</v>
      </c>
      <c r="C130" s="201"/>
      <c r="D130" s="202"/>
      <c r="E130" s="203"/>
      <c r="F130" s="203"/>
      <c r="G130" s="204"/>
      <c r="H130" s="202"/>
      <c r="I130" s="205"/>
      <c r="K130" s="226"/>
      <c r="L130" s="226"/>
      <c r="M130" s="226"/>
      <c r="N130" s="226"/>
      <c r="O130" s="226"/>
      <c r="P130" s="226"/>
    </row>
    <row r="131" spans="2:16" ht="15.95" customHeight="1">
      <c r="B131" s="234">
        <v>120</v>
      </c>
      <c r="C131" s="201"/>
      <c r="D131" s="202"/>
      <c r="E131" s="203"/>
      <c r="F131" s="203"/>
      <c r="G131" s="204"/>
      <c r="H131" s="202"/>
      <c r="I131" s="205"/>
      <c r="K131" s="226"/>
      <c r="L131" s="226"/>
      <c r="M131" s="226"/>
      <c r="N131" s="226"/>
      <c r="O131" s="226"/>
      <c r="P131" s="226"/>
    </row>
    <row r="132" spans="2:16" ht="15.95" customHeight="1">
      <c r="B132" s="234">
        <v>121</v>
      </c>
      <c r="C132" s="201"/>
      <c r="D132" s="202"/>
      <c r="E132" s="203"/>
      <c r="F132" s="203"/>
      <c r="G132" s="204"/>
      <c r="H132" s="202"/>
      <c r="I132" s="205"/>
      <c r="K132" s="226"/>
      <c r="L132" s="226"/>
      <c r="M132" s="226"/>
      <c r="N132" s="226"/>
      <c r="O132" s="226"/>
      <c r="P132" s="226"/>
    </row>
    <row r="133" spans="2:16" ht="15.95" customHeight="1">
      <c r="B133" s="234">
        <v>122</v>
      </c>
      <c r="C133" s="201"/>
      <c r="D133" s="202"/>
      <c r="E133" s="203"/>
      <c r="F133" s="203"/>
      <c r="G133" s="204"/>
      <c r="H133" s="202"/>
      <c r="I133" s="205"/>
      <c r="K133" s="226"/>
      <c r="L133" s="226"/>
      <c r="M133" s="226"/>
      <c r="N133" s="226"/>
      <c r="O133" s="226"/>
      <c r="P133" s="226"/>
    </row>
    <row r="134" spans="2:16" ht="15.95" customHeight="1">
      <c r="B134" s="234">
        <v>123</v>
      </c>
      <c r="C134" s="201"/>
      <c r="D134" s="202"/>
      <c r="E134" s="203"/>
      <c r="F134" s="203"/>
      <c r="G134" s="204"/>
      <c r="H134" s="202"/>
      <c r="I134" s="205"/>
      <c r="K134" s="226"/>
      <c r="L134" s="226"/>
      <c r="M134" s="226"/>
      <c r="N134" s="226"/>
      <c r="O134" s="226"/>
      <c r="P134" s="226"/>
    </row>
    <row r="135" spans="2:16" ht="15.95" customHeight="1">
      <c r="B135" s="234">
        <v>124</v>
      </c>
      <c r="C135" s="201"/>
      <c r="D135" s="202"/>
      <c r="E135" s="203"/>
      <c r="F135" s="203"/>
      <c r="G135" s="204"/>
      <c r="H135" s="202"/>
      <c r="I135" s="205"/>
      <c r="K135" s="226"/>
      <c r="L135" s="226"/>
      <c r="M135" s="226"/>
      <c r="N135" s="226"/>
      <c r="O135" s="226"/>
      <c r="P135" s="226"/>
    </row>
    <row r="136" spans="2:16" ht="15.95" customHeight="1">
      <c r="B136" s="234">
        <v>125</v>
      </c>
      <c r="C136" s="201"/>
      <c r="D136" s="202"/>
      <c r="E136" s="203"/>
      <c r="F136" s="203"/>
      <c r="G136" s="204"/>
      <c r="H136" s="202"/>
      <c r="I136" s="205"/>
      <c r="K136" s="226"/>
      <c r="L136" s="226"/>
      <c r="M136" s="226"/>
      <c r="N136" s="226"/>
      <c r="O136" s="226"/>
      <c r="P136" s="226"/>
    </row>
    <row r="137" spans="2:16" ht="15.95" customHeight="1">
      <c r="B137" s="234">
        <v>126</v>
      </c>
      <c r="C137" s="201"/>
      <c r="D137" s="202"/>
      <c r="E137" s="203"/>
      <c r="F137" s="203"/>
      <c r="G137" s="204"/>
      <c r="H137" s="202"/>
      <c r="I137" s="205"/>
      <c r="K137" s="226"/>
      <c r="L137" s="226"/>
      <c r="M137" s="226"/>
      <c r="N137" s="226"/>
      <c r="O137" s="226"/>
      <c r="P137" s="226"/>
    </row>
    <row r="138" spans="2:16" ht="15.95" customHeight="1">
      <c r="B138" s="234">
        <v>127</v>
      </c>
      <c r="C138" s="201"/>
      <c r="D138" s="202"/>
      <c r="E138" s="203"/>
      <c r="F138" s="203"/>
      <c r="G138" s="204"/>
      <c r="H138" s="202"/>
      <c r="I138" s="205"/>
      <c r="K138" s="226"/>
      <c r="L138" s="226"/>
      <c r="M138" s="226"/>
      <c r="N138" s="226"/>
      <c r="O138" s="226"/>
      <c r="P138" s="226"/>
    </row>
    <row r="139" spans="2:16" ht="15.95" customHeight="1">
      <c r="B139" s="234">
        <v>128</v>
      </c>
      <c r="C139" s="201"/>
      <c r="D139" s="202"/>
      <c r="E139" s="203"/>
      <c r="F139" s="203"/>
      <c r="G139" s="204"/>
      <c r="H139" s="202"/>
      <c r="I139" s="205"/>
      <c r="K139" s="226"/>
      <c r="L139" s="226"/>
      <c r="M139" s="226"/>
      <c r="N139" s="226"/>
      <c r="O139" s="226"/>
      <c r="P139" s="226"/>
    </row>
    <row r="140" spans="2:16" ht="15.95" customHeight="1">
      <c r="B140" s="234">
        <v>129</v>
      </c>
      <c r="C140" s="201"/>
      <c r="D140" s="202"/>
      <c r="E140" s="203"/>
      <c r="F140" s="203"/>
      <c r="G140" s="204"/>
      <c r="H140" s="202"/>
      <c r="I140" s="205"/>
      <c r="K140" s="226"/>
      <c r="L140" s="226"/>
      <c r="M140" s="226"/>
      <c r="N140" s="226"/>
      <c r="O140" s="226"/>
      <c r="P140" s="226"/>
    </row>
    <row r="141" spans="2:16" ht="15.95" customHeight="1">
      <c r="B141" s="234">
        <v>130</v>
      </c>
      <c r="C141" s="201"/>
      <c r="D141" s="202"/>
      <c r="E141" s="203"/>
      <c r="F141" s="203"/>
      <c r="G141" s="204"/>
      <c r="H141" s="202"/>
      <c r="I141" s="205"/>
      <c r="K141" s="226"/>
      <c r="L141" s="226"/>
      <c r="M141" s="226"/>
      <c r="N141" s="226"/>
      <c r="O141" s="226"/>
      <c r="P141" s="226"/>
    </row>
    <row r="142" spans="2:16" ht="15.95" customHeight="1">
      <c r="B142" s="234">
        <v>131</v>
      </c>
      <c r="C142" s="201"/>
      <c r="D142" s="202"/>
      <c r="E142" s="203"/>
      <c r="F142" s="203"/>
      <c r="G142" s="204"/>
      <c r="H142" s="202"/>
      <c r="I142" s="205"/>
      <c r="K142" s="226"/>
      <c r="L142" s="226"/>
      <c r="M142" s="226"/>
      <c r="N142" s="226"/>
      <c r="O142" s="226"/>
      <c r="P142" s="226"/>
    </row>
    <row r="143" spans="2:16" ht="15.95" customHeight="1">
      <c r="B143" s="234">
        <v>132</v>
      </c>
      <c r="C143" s="201"/>
      <c r="D143" s="202"/>
      <c r="E143" s="203"/>
      <c r="F143" s="203"/>
      <c r="G143" s="204"/>
      <c r="H143" s="202"/>
      <c r="I143" s="205"/>
      <c r="K143" s="226"/>
      <c r="L143" s="226"/>
      <c r="M143" s="226"/>
      <c r="N143" s="226"/>
      <c r="O143" s="226"/>
      <c r="P143" s="226"/>
    </row>
    <row r="144" spans="2:16" ht="15.95" customHeight="1">
      <c r="B144" s="234">
        <v>133</v>
      </c>
      <c r="C144" s="201"/>
      <c r="D144" s="202"/>
      <c r="E144" s="203"/>
      <c r="F144" s="203"/>
      <c r="G144" s="204"/>
      <c r="H144" s="202"/>
      <c r="I144" s="205"/>
      <c r="K144" s="226"/>
      <c r="L144" s="226"/>
      <c r="M144" s="226"/>
      <c r="N144" s="226"/>
      <c r="O144" s="226"/>
      <c r="P144" s="226"/>
    </row>
    <row r="145" spans="2:16" ht="15.95" customHeight="1">
      <c r="B145" s="234">
        <v>134</v>
      </c>
      <c r="C145" s="201"/>
      <c r="D145" s="202"/>
      <c r="E145" s="203"/>
      <c r="F145" s="203"/>
      <c r="G145" s="204"/>
      <c r="H145" s="202"/>
      <c r="I145" s="205"/>
      <c r="K145" s="226"/>
      <c r="L145" s="226"/>
      <c r="M145" s="226"/>
      <c r="N145" s="226"/>
      <c r="O145" s="226"/>
      <c r="P145" s="226"/>
    </row>
    <row r="146" spans="2:16" ht="15.95" customHeight="1">
      <c r="B146" s="234">
        <v>135</v>
      </c>
      <c r="C146" s="201"/>
      <c r="D146" s="202"/>
      <c r="E146" s="203"/>
      <c r="F146" s="203"/>
      <c r="G146" s="204"/>
      <c r="H146" s="202"/>
      <c r="I146" s="205"/>
      <c r="K146" s="226"/>
      <c r="L146" s="226"/>
      <c r="M146" s="226"/>
      <c r="N146" s="226"/>
      <c r="O146" s="226"/>
      <c r="P146" s="226"/>
    </row>
    <row r="147" spans="2:16" ht="15.95" customHeight="1">
      <c r="B147" s="234">
        <v>136</v>
      </c>
      <c r="C147" s="201"/>
      <c r="D147" s="202"/>
      <c r="E147" s="203"/>
      <c r="F147" s="203"/>
      <c r="G147" s="204"/>
      <c r="H147" s="202"/>
      <c r="I147" s="205"/>
      <c r="K147" s="226"/>
      <c r="L147" s="226"/>
      <c r="M147" s="226"/>
      <c r="N147" s="226"/>
      <c r="O147" s="226"/>
      <c r="P147" s="226"/>
    </row>
    <row r="148" spans="2:16" ht="15.95" customHeight="1">
      <c r="B148" s="234">
        <v>137</v>
      </c>
      <c r="C148" s="201"/>
      <c r="D148" s="202"/>
      <c r="E148" s="203"/>
      <c r="F148" s="203"/>
      <c r="G148" s="204"/>
      <c r="H148" s="202"/>
      <c r="I148" s="205"/>
      <c r="K148" s="226"/>
      <c r="L148" s="226"/>
      <c r="M148" s="226"/>
      <c r="N148" s="226"/>
      <c r="O148" s="226"/>
      <c r="P148" s="226"/>
    </row>
    <row r="149" spans="2:16" ht="15.95" customHeight="1">
      <c r="B149" s="234">
        <v>138</v>
      </c>
      <c r="C149" s="201"/>
      <c r="D149" s="202"/>
      <c r="E149" s="203"/>
      <c r="F149" s="203"/>
      <c r="G149" s="204"/>
      <c r="H149" s="202"/>
      <c r="I149" s="205"/>
      <c r="K149" s="226"/>
      <c r="L149" s="226"/>
      <c r="M149" s="226"/>
      <c r="N149" s="226"/>
      <c r="O149" s="226"/>
      <c r="P149" s="226"/>
    </row>
    <row r="150" spans="2:16" ht="15.95" customHeight="1">
      <c r="B150" s="234">
        <v>139</v>
      </c>
      <c r="C150" s="201"/>
      <c r="D150" s="202"/>
      <c r="E150" s="203"/>
      <c r="F150" s="203"/>
      <c r="G150" s="204"/>
      <c r="H150" s="202"/>
      <c r="I150" s="205"/>
      <c r="K150" s="226"/>
      <c r="L150" s="226"/>
      <c r="M150" s="226"/>
      <c r="N150" s="226"/>
      <c r="O150" s="226"/>
      <c r="P150" s="226"/>
    </row>
    <row r="151" spans="2:16" ht="15.95" customHeight="1">
      <c r="B151" s="234">
        <v>140</v>
      </c>
      <c r="C151" s="201"/>
      <c r="D151" s="202"/>
      <c r="E151" s="203"/>
      <c r="F151" s="203"/>
      <c r="G151" s="204"/>
      <c r="H151" s="202"/>
      <c r="I151" s="205"/>
      <c r="K151" s="226"/>
      <c r="L151" s="226"/>
      <c r="M151" s="226"/>
      <c r="N151" s="226"/>
      <c r="O151" s="226"/>
      <c r="P151" s="226"/>
    </row>
    <row r="152" spans="2:16" ht="15.95" customHeight="1">
      <c r="B152" s="234">
        <v>141</v>
      </c>
      <c r="C152" s="201"/>
      <c r="D152" s="202"/>
      <c r="E152" s="203"/>
      <c r="F152" s="203"/>
      <c r="G152" s="204"/>
      <c r="H152" s="202"/>
      <c r="I152" s="205"/>
      <c r="K152" s="226"/>
      <c r="L152" s="226"/>
      <c r="M152" s="226"/>
      <c r="N152" s="226"/>
      <c r="O152" s="226"/>
      <c r="P152" s="226"/>
    </row>
    <row r="153" spans="2:16" ht="15.95" customHeight="1">
      <c r="B153" s="234">
        <v>142</v>
      </c>
      <c r="C153" s="201"/>
      <c r="D153" s="202"/>
      <c r="E153" s="203"/>
      <c r="F153" s="203"/>
      <c r="G153" s="204"/>
      <c r="H153" s="202"/>
      <c r="I153" s="205"/>
      <c r="K153" s="226"/>
      <c r="L153" s="226"/>
      <c r="M153" s="226"/>
      <c r="N153" s="226"/>
      <c r="O153" s="226"/>
      <c r="P153" s="226"/>
    </row>
    <row r="154" spans="2:16" ht="15.95" customHeight="1">
      <c r="B154" s="234">
        <v>143</v>
      </c>
      <c r="C154" s="201"/>
      <c r="D154" s="202"/>
      <c r="E154" s="203"/>
      <c r="F154" s="203"/>
      <c r="G154" s="204"/>
      <c r="H154" s="202"/>
      <c r="I154" s="205"/>
      <c r="K154" s="226"/>
      <c r="L154" s="226"/>
      <c r="M154" s="226"/>
      <c r="N154" s="226"/>
      <c r="O154" s="226"/>
      <c r="P154" s="226"/>
    </row>
    <row r="155" spans="2:16" ht="15.95" customHeight="1">
      <c r="B155" s="234">
        <v>144</v>
      </c>
      <c r="C155" s="201"/>
      <c r="D155" s="202"/>
      <c r="E155" s="203"/>
      <c r="F155" s="203"/>
      <c r="G155" s="204"/>
      <c r="H155" s="202"/>
      <c r="I155" s="205"/>
      <c r="K155" s="226"/>
      <c r="L155" s="226"/>
      <c r="M155" s="226"/>
      <c r="N155" s="226"/>
      <c r="O155" s="226"/>
      <c r="P155" s="226"/>
    </row>
    <row r="156" spans="2:16" ht="15.95" customHeight="1">
      <c r="B156" s="234">
        <v>145</v>
      </c>
      <c r="C156" s="201"/>
      <c r="D156" s="202"/>
      <c r="E156" s="203"/>
      <c r="F156" s="203"/>
      <c r="G156" s="204"/>
      <c r="H156" s="202"/>
      <c r="I156" s="205"/>
      <c r="K156" s="226"/>
      <c r="L156" s="226"/>
      <c r="M156" s="226"/>
      <c r="N156" s="226"/>
      <c r="O156" s="226"/>
      <c r="P156" s="226"/>
    </row>
    <row r="157" spans="2:16" ht="15.95" customHeight="1">
      <c r="B157" s="234">
        <v>146</v>
      </c>
      <c r="C157" s="201"/>
      <c r="D157" s="202"/>
      <c r="E157" s="203"/>
      <c r="F157" s="203"/>
      <c r="G157" s="204"/>
      <c r="H157" s="202"/>
      <c r="I157" s="205"/>
      <c r="K157" s="226"/>
      <c r="L157" s="226"/>
      <c r="M157" s="226"/>
      <c r="N157" s="226"/>
      <c r="O157" s="226"/>
      <c r="P157" s="226"/>
    </row>
    <row r="158" spans="2:16" ht="15.95" customHeight="1">
      <c r="B158" s="234">
        <v>147</v>
      </c>
      <c r="C158" s="201"/>
      <c r="D158" s="202"/>
      <c r="E158" s="203"/>
      <c r="F158" s="203"/>
      <c r="G158" s="204"/>
      <c r="H158" s="202"/>
      <c r="I158" s="205"/>
      <c r="K158" s="226"/>
      <c r="L158" s="226"/>
      <c r="M158" s="226"/>
      <c r="N158" s="226"/>
      <c r="O158" s="226"/>
      <c r="P158" s="226"/>
    </row>
    <row r="159" spans="2:16" ht="15.95" customHeight="1">
      <c r="B159" s="234">
        <v>148</v>
      </c>
      <c r="C159" s="201"/>
      <c r="D159" s="202"/>
      <c r="E159" s="203"/>
      <c r="F159" s="203"/>
      <c r="G159" s="204"/>
      <c r="H159" s="202"/>
      <c r="I159" s="205"/>
      <c r="K159" s="226"/>
      <c r="L159" s="226"/>
      <c r="M159" s="226"/>
      <c r="N159" s="226"/>
      <c r="O159" s="226"/>
      <c r="P159" s="226"/>
    </row>
    <row r="160" spans="2:16" ht="15.95" customHeight="1">
      <c r="B160" s="234">
        <v>149</v>
      </c>
      <c r="C160" s="201"/>
      <c r="D160" s="202"/>
      <c r="E160" s="203"/>
      <c r="F160" s="203"/>
      <c r="G160" s="204"/>
      <c r="H160" s="202"/>
      <c r="I160" s="205"/>
      <c r="K160" s="226"/>
      <c r="L160" s="226"/>
      <c r="M160" s="226"/>
      <c r="N160" s="226"/>
      <c r="O160" s="226"/>
      <c r="P160" s="226"/>
    </row>
    <row r="161" spans="2:16" ht="15.95" customHeight="1">
      <c r="B161" s="234">
        <v>150</v>
      </c>
      <c r="C161" s="201"/>
      <c r="D161" s="202"/>
      <c r="E161" s="203"/>
      <c r="F161" s="203"/>
      <c r="G161" s="204"/>
      <c r="H161" s="202"/>
      <c r="I161" s="205"/>
      <c r="K161" s="226"/>
      <c r="L161" s="226"/>
      <c r="M161" s="226"/>
      <c r="N161" s="226"/>
      <c r="O161" s="226"/>
      <c r="P161" s="226"/>
    </row>
    <row r="162" spans="2:16" ht="15.95" customHeight="1">
      <c r="B162" s="234">
        <v>151</v>
      </c>
      <c r="C162" s="201"/>
      <c r="D162" s="202"/>
      <c r="E162" s="203"/>
      <c r="F162" s="203"/>
      <c r="G162" s="204"/>
      <c r="H162" s="202"/>
      <c r="I162" s="205"/>
      <c r="K162" s="226"/>
      <c r="L162" s="226"/>
      <c r="M162" s="226"/>
      <c r="N162" s="226"/>
      <c r="O162" s="226"/>
      <c r="P162" s="226"/>
    </row>
    <row r="163" spans="2:16" ht="15.95" customHeight="1">
      <c r="B163" s="234">
        <v>152</v>
      </c>
      <c r="C163" s="201"/>
      <c r="D163" s="202"/>
      <c r="E163" s="203"/>
      <c r="F163" s="203"/>
      <c r="G163" s="204"/>
      <c r="H163" s="202"/>
      <c r="I163" s="205"/>
      <c r="K163" s="226"/>
      <c r="L163" s="226"/>
      <c r="M163" s="226"/>
      <c r="N163" s="226"/>
      <c r="O163" s="226"/>
      <c r="P163" s="226"/>
    </row>
    <row r="164" spans="2:16" ht="15.95" customHeight="1">
      <c r="B164" s="234">
        <v>153</v>
      </c>
      <c r="C164" s="201"/>
      <c r="D164" s="202"/>
      <c r="E164" s="203"/>
      <c r="F164" s="203"/>
      <c r="G164" s="204"/>
      <c r="H164" s="202"/>
      <c r="I164" s="205"/>
      <c r="K164" s="226"/>
      <c r="L164" s="226"/>
      <c r="M164" s="226"/>
      <c r="N164" s="226"/>
      <c r="O164" s="226"/>
      <c r="P164" s="226"/>
    </row>
    <row r="165" spans="2:16" ht="15.95" customHeight="1">
      <c r="B165" s="234">
        <v>154</v>
      </c>
      <c r="C165" s="201"/>
      <c r="D165" s="202"/>
      <c r="E165" s="203"/>
      <c r="F165" s="203"/>
      <c r="G165" s="204"/>
      <c r="H165" s="202"/>
      <c r="I165" s="205"/>
      <c r="K165" s="226"/>
      <c r="L165" s="226"/>
      <c r="M165" s="226"/>
      <c r="N165" s="226"/>
      <c r="O165" s="226"/>
      <c r="P165" s="226"/>
    </row>
    <row r="166" spans="2:16" ht="15.95" customHeight="1">
      <c r="B166" s="234">
        <v>155</v>
      </c>
      <c r="C166" s="201"/>
      <c r="D166" s="202"/>
      <c r="E166" s="203"/>
      <c r="F166" s="203"/>
      <c r="G166" s="204"/>
      <c r="H166" s="202"/>
      <c r="I166" s="205"/>
      <c r="K166" s="226"/>
      <c r="L166" s="226"/>
      <c r="M166" s="226"/>
      <c r="N166" s="226"/>
      <c r="O166" s="226"/>
      <c r="P166" s="226"/>
    </row>
    <row r="167" spans="2:16" ht="15.95" customHeight="1">
      <c r="B167" s="234">
        <v>156</v>
      </c>
      <c r="C167" s="201"/>
      <c r="D167" s="202"/>
      <c r="E167" s="203"/>
      <c r="F167" s="203"/>
      <c r="G167" s="204"/>
      <c r="H167" s="202"/>
      <c r="I167" s="205"/>
      <c r="K167" s="226"/>
      <c r="L167" s="226"/>
      <c r="M167" s="226"/>
      <c r="N167" s="226"/>
      <c r="O167" s="226"/>
      <c r="P167" s="226"/>
    </row>
    <row r="168" spans="2:16" ht="15.95" customHeight="1">
      <c r="B168" s="234">
        <v>157</v>
      </c>
      <c r="C168" s="201"/>
      <c r="D168" s="202"/>
      <c r="E168" s="203"/>
      <c r="F168" s="203"/>
      <c r="G168" s="204"/>
      <c r="H168" s="202"/>
      <c r="I168" s="205"/>
      <c r="K168" s="226"/>
      <c r="L168" s="226"/>
      <c r="M168" s="226"/>
      <c r="N168" s="226"/>
      <c r="O168" s="226"/>
      <c r="P168" s="226"/>
    </row>
    <row r="169" spans="2:16" ht="15.95" customHeight="1">
      <c r="B169" s="234">
        <v>158</v>
      </c>
      <c r="C169" s="201"/>
      <c r="D169" s="202"/>
      <c r="E169" s="203"/>
      <c r="F169" s="203"/>
      <c r="G169" s="204"/>
      <c r="H169" s="202"/>
      <c r="I169" s="205"/>
      <c r="K169" s="226"/>
      <c r="L169" s="226"/>
      <c r="M169" s="226"/>
      <c r="N169" s="226"/>
      <c r="O169" s="226"/>
      <c r="P169" s="226"/>
    </row>
    <row r="170" spans="2:16" ht="15.95" customHeight="1">
      <c r="B170" s="234">
        <v>159</v>
      </c>
      <c r="C170" s="201"/>
      <c r="D170" s="202"/>
      <c r="E170" s="203"/>
      <c r="F170" s="203"/>
      <c r="G170" s="204"/>
      <c r="H170" s="202"/>
      <c r="I170" s="205"/>
      <c r="K170" s="226"/>
      <c r="L170" s="226"/>
      <c r="M170" s="226"/>
      <c r="N170" s="226"/>
      <c r="O170" s="226"/>
      <c r="P170" s="226"/>
    </row>
    <row r="171" spans="2:16" ht="15.95" customHeight="1">
      <c r="B171" s="234">
        <v>160</v>
      </c>
      <c r="C171" s="201"/>
      <c r="D171" s="202"/>
      <c r="E171" s="203"/>
      <c r="F171" s="203"/>
      <c r="G171" s="204"/>
      <c r="H171" s="202"/>
      <c r="I171" s="205"/>
      <c r="K171" s="226"/>
      <c r="L171" s="226"/>
      <c r="M171" s="226"/>
      <c r="N171" s="226"/>
      <c r="O171" s="226"/>
      <c r="P171" s="226"/>
    </row>
    <row r="172" spans="2:16" ht="15.95" customHeight="1">
      <c r="B172" s="234">
        <v>161</v>
      </c>
      <c r="C172" s="201"/>
      <c r="D172" s="202"/>
      <c r="E172" s="203"/>
      <c r="F172" s="203"/>
      <c r="G172" s="204"/>
      <c r="H172" s="202"/>
      <c r="I172" s="205"/>
      <c r="K172" s="226"/>
      <c r="L172" s="226"/>
      <c r="M172" s="226"/>
      <c r="N172" s="226"/>
      <c r="O172" s="226"/>
      <c r="P172" s="226"/>
    </row>
    <row r="173" spans="2:16" ht="15.95" customHeight="1">
      <c r="B173" s="234">
        <v>162</v>
      </c>
      <c r="C173" s="201"/>
      <c r="D173" s="202"/>
      <c r="E173" s="203"/>
      <c r="F173" s="203"/>
      <c r="G173" s="204"/>
      <c r="H173" s="202"/>
      <c r="I173" s="205"/>
      <c r="K173" s="226"/>
      <c r="L173" s="226"/>
      <c r="M173" s="226"/>
      <c r="N173" s="226"/>
      <c r="O173" s="226"/>
      <c r="P173" s="226"/>
    </row>
    <row r="174" spans="2:16" ht="15.95" customHeight="1">
      <c r="B174" s="234">
        <v>163</v>
      </c>
      <c r="C174" s="201"/>
      <c r="D174" s="202"/>
      <c r="E174" s="203"/>
      <c r="F174" s="203"/>
      <c r="G174" s="204"/>
      <c r="H174" s="202"/>
      <c r="I174" s="205"/>
      <c r="K174" s="226"/>
      <c r="L174" s="226"/>
      <c r="M174" s="226"/>
      <c r="N174" s="226"/>
      <c r="O174" s="226"/>
      <c r="P174" s="226"/>
    </row>
    <row r="175" spans="2:16" ht="15.95" customHeight="1">
      <c r="B175" s="234">
        <v>164</v>
      </c>
      <c r="C175" s="201"/>
      <c r="D175" s="202"/>
      <c r="E175" s="203"/>
      <c r="F175" s="203"/>
      <c r="G175" s="204"/>
      <c r="H175" s="202"/>
      <c r="I175" s="205"/>
      <c r="K175" s="226"/>
      <c r="L175" s="226"/>
      <c r="M175" s="226"/>
      <c r="N175" s="226"/>
      <c r="O175" s="226"/>
      <c r="P175" s="226"/>
    </row>
    <row r="176" spans="2:16" ht="15.95" customHeight="1">
      <c r="B176" s="234">
        <v>165</v>
      </c>
      <c r="C176" s="201"/>
      <c r="D176" s="202"/>
      <c r="E176" s="203"/>
      <c r="F176" s="203"/>
      <c r="G176" s="204"/>
      <c r="H176" s="202"/>
      <c r="I176" s="205"/>
      <c r="K176" s="226"/>
      <c r="L176" s="226"/>
      <c r="M176" s="226"/>
      <c r="N176" s="226"/>
      <c r="O176" s="226"/>
      <c r="P176" s="226"/>
    </row>
    <row r="177" spans="2:16" ht="15.95" customHeight="1">
      <c r="B177" s="234">
        <v>166</v>
      </c>
      <c r="C177" s="201"/>
      <c r="D177" s="202"/>
      <c r="E177" s="203"/>
      <c r="F177" s="203"/>
      <c r="G177" s="204"/>
      <c r="H177" s="202"/>
      <c r="I177" s="205"/>
      <c r="K177" s="226"/>
      <c r="L177" s="226"/>
      <c r="M177" s="226"/>
      <c r="N177" s="226"/>
      <c r="O177" s="226"/>
      <c r="P177" s="226"/>
    </row>
    <row r="178" spans="2:16" ht="15.95" customHeight="1">
      <c r="B178" s="234">
        <v>167</v>
      </c>
      <c r="C178" s="201"/>
      <c r="D178" s="202"/>
      <c r="E178" s="203"/>
      <c r="F178" s="203"/>
      <c r="G178" s="204"/>
      <c r="H178" s="202"/>
      <c r="I178" s="205"/>
      <c r="K178" s="226"/>
      <c r="L178" s="226"/>
      <c r="M178" s="226"/>
      <c r="N178" s="226"/>
      <c r="O178" s="226"/>
      <c r="P178" s="226"/>
    </row>
    <row r="179" spans="2:16" ht="15.95" customHeight="1">
      <c r="B179" s="234">
        <v>168</v>
      </c>
      <c r="C179" s="201"/>
      <c r="D179" s="202"/>
      <c r="E179" s="203"/>
      <c r="F179" s="203"/>
      <c r="G179" s="204"/>
      <c r="H179" s="202"/>
      <c r="I179" s="205"/>
      <c r="K179" s="226"/>
      <c r="L179" s="226"/>
      <c r="M179" s="226"/>
      <c r="N179" s="226"/>
      <c r="O179" s="226"/>
      <c r="P179" s="226"/>
    </row>
    <row r="180" spans="2:16" ht="15.95" customHeight="1">
      <c r="B180" s="234">
        <v>169</v>
      </c>
      <c r="C180" s="201"/>
      <c r="D180" s="202"/>
      <c r="E180" s="203"/>
      <c r="F180" s="203"/>
      <c r="G180" s="204"/>
      <c r="H180" s="202"/>
      <c r="I180" s="205"/>
      <c r="K180" s="226"/>
      <c r="L180" s="226"/>
      <c r="M180" s="226"/>
      <c r="N180" s="226"/>
      <c r="O180" s="226"/>
      <c r="P180" s="226"/>
    </row>
    <row r="181" spans="2:16" ht="15.95" customHeight="1">
      <c r="B181" s="234">
        <v>170</v>
      </c>
      <c r="C181" s="201"/>
      <c r="D181" s="202"/>
      <c r="E181" s="203"/>
      <c r="F181" s="203"/>
      <c r="G181" s="204"/>
      <c r="H181" s="202"/>
      <c r="I181" s="205"/>
      <c r="K181" s="226"/>
      <c r="L181" s="226"/>
      <c r="M181" s="226"/>
      <c r="N181" s="226"/>
      <c r="O181" s="226"/>
      <c r="P181" s="226"/>
    </row>
    <row r="182" spans="2:16" ht="15.95" customHeight="1">
      <c r="B182" s="234">
        <v>171</v>
      </c>
      <c r="C182" s="201"/>
      <c r="D182" s="202"/>
      <c r="E182" s="203"/>
      <c r="F182" s="203"/>
      <c r="G182" s="204"/>
      <c r="H182" s="202"/>
      <c r="I182" s="205"/>
      <c r="K182" s="226"/>
      <c r="L182" s="226"/>
      <c r="M182" s="226"/>
      <c r="N182" s="226"/>
      <c r="O182" s="226"/>
      <c r="P182" s="226"/>
    </row>
    <row r="183" spans="2:16" ht="15.95" customHeight="1">
      <c r="B183" s="234">
        <v>172</v>
      </c>
      <c r="C183" s="201"/>
      <c r="D183" s="202"/>
      <c r="E183" s="203"/>
      <c r="F183" s="203"/>
      <c r="G183" s="204"/>
      <c r="H183" s="202"/>
      <c r="I183" s="205"/>
      <c r="K183" s="226"/>
      <c r="L183" s="226"/>
      <c r="M183" s="226"/>
      <c r="N183" s="226"/>
      <c r="O183" s="226"/>
      <c r="P183" s="226"/>
    </row>
    <row r="184" spans="2:16" ht="15.95" customHeight="1">
      <c r="B184" s="234">
        <v>173</v>
      </c>
      <c r="C184" s="201"/>
      <c r="D184" s="202"/>
      <c r="E184" s="203"/>
      <c r="F184" s="203"/>
      <c r="G184" s="204"/>
      <c r="H184" s="202"/>
      <c r="I184" s="205"/>
      <c r="K184" s="226"/>
      <c r="L184" s="226"/>
      <c r="M184" s="226"/>
      <c r="N184" s="226"/>
      <c r="O184" s="226"/>
      <c r="P184" s="226"/>
    </row>
    <row r="185" spans="2:16" ht="15.95" customHeight="1">
      <c r="B185" s="234">
        <v>174</v>
      </c>
      <c r="C185" s="201"/>
      <c r="D185" s="202"/>
      <c r="E185" s="203"/>
      <c r="F185" s="203"/>
      <c r="G185" s="204"/>
      <c r="H185" s="202"/>
      <c r="I185" s="205"/>
      <c r="K185" s="226"/>
      <c r="L185" s="226"/>
      <c r="M185" s="226"/>
      <c r="N185" s="226"/>
      <c r="O185" s="226"/>
      <c r="P185" s="226"/>
    </row>
    <row r="186" spans="2:16" ht="15.95" customHeight="1">
      <c r="B186" s="234">
        <v>175</v>
      </c>
      <c r="C186" s="201"/>
      <c r="D186" s="202"/>
      <c r="E186" s="203"/>
      <c r="F186" s="203"/>
      <c r="G186" s="204"/>
      <c r="H186" s="202"/>
      <c r="I186" s="205"/>
      <c r="K186" s="226"/>
      <c r="L186" s="226"/>
      <c r="M186" s="226"/>
      <c r="N186" s="226"/>
      <c r="O186" s="226"/>
      <c r="P186" s="226"/>
    </row>
    <row r="187" spans="2:16" ht="15.95" customHeight="1">
      <c r="B187" s="234">
        <v>176</v>
      </c>
      <c r="C187" s="201"/>
      <c r="D187" s="202"/>
      <c r="E187" s="203"/>
      <c r="F187" s="203"/>
      <c r="G187" s="204"/>
      <c r="H187" s="202"/>
      <c r="I187" s="205"/>
      <c r="K187" s="226"/>
      <c r="L187" s="226"/>
      <c r="M187" s="226"/>
      <c r="N187" s="226"/>
      <c r="O187" s="226"/>
      <c r="P187" s="226"/>
    </row>
    <row r="188" spans="2:16" ht="15.95" customHeight="1">
      <c r="B188" s="234">
        <v>177</v>
      </c>
      <c r="C188" s="201"/>
      <c r="D188" s="202"/>
      <c r="E188" s="203"/>
      <c r="F188" s="203"/>
      <c r="G188" s="204"/>
      <c r="H188" s="202"/>
      <c r="I188" s="205"/>
      <c r="K188" s="226"/>
      <c r="L188" s="226"/>
      <c r="M188" s="226"/>
      <c r="N188" s="226"/>
      <c r="O188" s="226"/>
      <c r="P188" s="226"/>
    </row>
    <row r="189" spans="2:16" ht="15.95" customHeight="1">
      <c r="B189" s="234">
        <v>178</v>
      </c>
      <c r="C189" s="201"/>
      <c r="D189" s="202"/>
      <c r="E189" s="203"/>
      <c r="F189" s="203"/>
      <c r="G189" s="204"/>
      <c r="H189" s="202"/>
      <c r="I189" s="205"/>
      <c r="K189" s="226"/>
      <c r="L189" s="226"/>
      <c r="M189" s="226"/>
      <c r="N189" s="226"/>
      <c r="O189" s="226"/>
      <c r="P189" s="226"/>
    </row>
    <row r="190" spans="2:16" ht="15.95" customHeight="1">
      <c r="B190" s="234">
        <v>179</v>
      </c>
      <c r="C190" s="201"/>
      <c r="D190" s="202"/>
      <c r="E190" s="203"/>
      <c r="F190" s="203"/>
      <c r="G190" s="204"/>
      <c r="H190" s="202"/>
      <c r="I190" s="205"/>
      <c r="K190" s="226"/>
      <c r="L190" s="226"/>
      <c r="M190" s="226"/>
      <c r="N190" s="226"/>
      <c r="O190" s="226"/>
      <c r="P190" s="226"/>
    </row>
    <row r="191" spans="2:16" ht="15.95" customHeight="1">
      <c r="B191" s="234">
        <v>180</v>
      </c>
      <c r="C191" s="201"/>
      <c r="D191" s="202"/>
      <c r="E191" s="203"/>
      <c r="F191" s="203"/>
      <c r="G191" s="204"/>
      <c r="H191" s="202"/>
      <c r="I191" s="205"/>
      <c r="K191" s="226"/>
      <c r="L191" s="226"/>
      <c r="M191" s="226"/>
      <c r="N191" s="226"/>
      <c r="O191" s="226"/>
      <c r="P191" s="226"/>
    </row>
    <row r="192" spans="2:16" ht="15.95" customHeight="1">
      <c r="B192" s="234">
        <v>181</v>
      </c>
      <c r="C192" s="201"/>
      <c r="D192" s="202"/>
      <c r="E192" s="203"/>
      <c r="F192" s="203"/>
      <c r="G192" s="204"/>
      <c r="H192" s="202"/>
      <c r="I192" s="205"/>
      <c r="K192" s="226"/>
      <c r="L192" s="226"/>
      <c r="M192" s="226"/>
      <c r="N192" s="226"/>
      <c r="O192" s="226"/>
      <c r="P192" s="226"/>
    </row>
    <row r="193" spans="2:16" ht="15.95" customHeight="1">
      <c r="B193" s="234">
        <v>182</v>
      </c>
      <c r="C193" s="201"/>
      <c r="D193" s="202"/>
      <c r="E193" s="203"/>
      <c r="F193" s="203"/>
      <c r="G193" s="204"/>
      <c r="H193" s="202"/>
      <c r="I193" s="205"/>
      <c r="K193" s="226"/>
      <c r="L193" s="226"/>
      <c r="M193" s="226"/>
      <c r="N193" s="226"/>
      <c r="O193" s="226"/>
      <c r="P193" s="226"/>
    </row>
    <row r="194" spans="2:16" ht="15.95" customHeight="1">
      <c r="B194" s="234">
        <v>183</v>
      </c>
      <c r="C194" s="201"/>
      <c r="D194" s="202"/>
      <c r="E194" s="203"/>
      <c r="F194" s="203"/>
      <c r="G194" s="204"/>
      <c r="H194" s="202"/>
      <c r="I194" s="205"/>
      <c r="K194" s="226"/>
      <c r="L194" s="226"/>
      <c r="M194" s="226"/>
      <c r="N194" s="226"/>
      <c r="O194" s="226"/>
      <c r="P194" s="226"/>
    </row>
    <row r="195" spans="2:16" ht="15.95" customHeight="1">
      <c r="B195" s="234">
        <v>184</v>
      </c>
      <c r="C195" s="201"/>
      <c r="D195" s="202"/>
      <c r="E195" s="203"/>
      <c r="F195" s="203"/>
      <c r="G195" s="204"/>
      <c r="H195" s="202"/>
      <c r="I195" s="205"/>
      <c r="K195" s="226"/>
      <c r="L195" s="226"/>
      <c r="M195" s="226"/>
      <c r="N195" s="226"/>
      <c r="O195" s="226"/>
      <c r="P195" s="226"/>
    </row>
    <row r="196" spans="2:16" ht="15.95" customHeight="1">
      <c r="B196" s="234">
        <v>185</v>
      </c>
      <c r="C196" s="201"/>
      <c r="D196" s="202"/>
      <c r="E196" s="203"/>
      <c r="F196" s="203"/>
      <c r="G196" s="204"/>
      <c r="H196" s="202"/>
      <c r="I196" s="205"/>
      <c r="K196" s="226"/>
      <c r="L196" s="226"/>
      <c r="M196" s="226"/>
      <c r="N196" s="226"/>
      <c r="O196" s="226"/>
      <c r="P196" s="226"/>
    </row>
    <row r="197" spans="2:16" ht="15.95" customHeight="1">
      <c r="B197" s="234">
        <v>186</v>
      </c>
      <c r="C197" s="201"/>
      <c r="D197" s="202"/>
      <c r="E197" s="203"/>
      <c r="F197" s="203"/>
      <c r="G197" s="204"/>
      <c r="H197" s="202"/>
      <c r="I197" s="205"/>
      <c r="K197" s="226"/>
      <c r="L197" s="226"/>
      <c r="M197" s="226"/>
      <c r="N197" s="226"/>
      <c r="O197" s="226"/>
      <c r="P197" s="226"/>
    </row>
    <row r="198" spans="2:16" ht="15.95" customHeight="1">
      <c r="B198" s="234">
        <v>187</v>
      </c>
      <c r="C198" s="201"/>
      <c r="D198" s="202"/>
      <c r="E198" s="203"/>
      <c r="F198" s="203"/>
      <c r="G198" s="204"/>
      <c r="H198" s="202"/>
      <c r="I198" s="205"/>
      <c r="K198" s="226"/>
      <c r="L198" s="226"/>
      <c r="M198" s="226"/>
      <c r="N198" s="226"/>
      <c r="O198" s="226"/>
      <c r="P198" s="226"/>
    </row>
    <row r="199" spans="2:16" ht="15.95" customHeight="1">
      <c r="B199" s="234">
        <v>188</v>
      </c>
      <c r="C199" s="201"/>
      <c r="D199" s="202"/>
      <c r="E199" s="203"/>
      <c r="F199" s="203"/>
      <c r="G199" s="204"/>
      <c r="H199" s="202"/>
      <c r="I199" s="205"/>
      <c r="K199" s="226"/>
      <c r="L199" s="226"/>
      <c r="M199" s="226"/>
      <c r="N199" s="226"/>
      <c r="O199" s="226"/>
      <c r="P199" s="226"/>
    </row>
    <row r="200" spans="2:16" ht="15.95" customHeight="1">
      <c r="B200" s="234">
        <v>189</v>
      </c>
      <c r="C200" s="201"/>
      <c r="D200" s="202"/>
      <c r="E200" s="203"/>
      <c r="F200" s="203"/>
      <c r="G200" s="204"/>
      <c r="H200" s="202"/>
      <c r="I200" s="205"/>
      <c r="K200" s="226"/>
      <c r="L200" s="226"/>
      <c r="M200" s="226"/>
      <c r="N200" s="226"/>
      <c r="O200" s="226"/>
      <c r="P200" s="226"/>
    </row>
    <row r="201" spans="2:16" ht="15.95" customHeight="1">
      <c r="B201" s="234">
        <v>190</v>
      </c>
      <c r="C201" s="201"/>
      <c r="D201" s="202"/>
      <c r="E201" s="203"/>
      <c r="F201" s="203"/>
      <c r="G201" s="204"/>
      <c r="H201" s="202"/>
      <c r="I201" s="205"/>
      <c r="K201" s="226"/>
      <c r="L201" s="226"/>
      <c r="M201" s="226"/>
      <c r="N201" s="226"/>
      <c r="O201" s="226"/>
      <c r="P201" s="226"/>
    </row>
    <row r="202" spans="2:16" ht="15.95" customHeight="1">
      <c r="B202" s="234">
        <v>191</v>
      </c>
      <c r="C202" s="201"/>
      <c r="D202" s="202"/>
      <c r="E202" s="203"/>
      <c r="F202" s="203"/>
      <c r="G202" s="204"/>
      <c r="H202" s="202"/>
      <c r="I202" s="205"/>
      <c r="K202" s="226"/>
      <c r="L202" s="226"/>
      <c r="M202" s="226"/>
      <c r="N202" s="226"/>
      <c r="O202" s="226"/>
      <c r="P202" s="226"/>
    </row>
    <row r="203" spans="2:16" ht="15.95" customHeight="1">
      <c r="B203" s="234">
        <v>192</v>
      </c>
      <c r="C203" s="201"/>
      <c r="D203" s="202"/>
      <c r="E203" s="203"/>
      <c r="F203" s="203"/>
      <c r="G203" s="204"/>
      <c r="H203" s="202"/>
      <c r="I203" s="205"/>
      <c r="K203" s="226"/>
      <c r="L203" s="226"/>
      <c r="M203" s="226"/>
      <c r="N203" s="226"/>
      <c r="O203" s="226"/>
      <c r="P203" s="226"/>
    </row>
    <row r="204" spans="2:16" ht="15.95" customHeight="1">
      <c r="B204" s="234">
        <v>193</v>
      </c>
      <c r="C204" s="201"/>
      <c r="D204" s="202"/>
      <c r="E204" s="203"/>
      <c r="F204" s="203"/>
      <c r="G204" s="204"/>
      <c r="H204" s="202"/>
      <c r="I204" s="205"/>
      <c r="K204" s="226"/>
      <c r="L204" s="226"/>
      <c r="M204" s="226"/>
      <c r="N204" s="226"/>
      <c r="O204" s="226"/>
      <c r="P204" s="226"/>
    </row>
    <row r="205" spans="2:16" ht="15.95" customHeight="1">
      <c r="B205" s="234">
        <v>194</v>
      </c>
      <c r="C205" s="201"/>
      <c r="D205" s="202"/>
      <c r="E205" s="203"/>
      <c r="F205" s="203"/>
      <c r="G205" s="204"/>
      <c r="H205" s="202"/>
      <c r="I205" s="205"/>
      <c r="K205" s="226"/>
      <c r="L205" s="226"/>
      <c r="M205" s="226"/>
      <c r="N205" s="226"/>
      <c r="O205" s="226"/>
      <c r="P205" s="226"/>
    </row>
    <row r="206" spans="2:16" ht="15.95" customHeight="1">
      <c r="B206" s="234">
        <v>195</v>
      </c>
      <c r="C206" s="201"/>
      <c r="D206" s="202"/>
      <c r="E206" s="203"/>
      <c r="F206" s="203"/>
      <c r="G206" s="204"/>
      <c r="H206" s="202"/>
      <c r="I206" s="205"/>
      <c r="K206" s="226"/>
      <c r="L206" s="226"/>
      <c r="M206" s="226"/>
      <c r="N206" s="226"/>
      <c r="O206" s="226"/>
      <c r="P206" s="226"/>
    </row>
    <row r="207" spans="2:16" ht="15.95" customHeight="1">
      <c r="B207" s="234">
        <v>196</v>
      </c>
      <c r="C207" s="201"/>
      <c r="D207" s="202"/>
      <c r="E207" s="203"/>
      <c r="F207" s="203"/>
      <c r="G207" s="204"/>
      <c r="H207" s="202"/>
      <c r="I207" s="205"/>
      <c r="K207" s="226"/>
      <c r="L207" s="226"/>
      <c r="M207" s="226"/>
      <c r="N207" s="226"/>
      <c r="O207" s="226"/>
      <c r="P207" s="226"/>
    </row>
    <row r="208" spans="2:16" ht="15.95" customHeight="1">
      <c r="B208" s="234">
        <v>197</v>
      </c>
      <c r="C208" s="201"/>
      <c r="D208" s="202"/>
      <c r="E208" s="203"/>
      <c r="F208" s="203"/>
      <c r="G208" s="204"/>
      <c r="H208" s="202"/>
      <c r="I208" s="205"/>
      <c r="K208" s="226"/>
      <c r="L208" s="226"/>
      <c r="M208" s="226"/>
      <c r="N208" s="226"/>
      <c r="O208" s="226"/>
      <c r="P208" s="226"/>
    </row>
    <row r="209" spans="2:16" ht="15.95" customHeight="1">
      <c r="B209" s="234">
        <v>198</v>
      </c>
      <c r="C209" s="201"/>
      <c r="D209" s="202"/>
      <c r="E209" s="203"/>
      <c r="F209" s="203"/>
      <c r="G209" s="204"/>
      <c r="H209" s="202"/>
      <c r="I209" s="205"/>
      <c r="K209" s="226"/>
      <c r="L209" s="226"/>
      <c r="M209" s="226"/>
      <c r="N209" s="226"/>
      <c r="O209" s="226"/>
      <c r="P209" s="226"/>
    </row>
    <row r="210" spans="2:16" ht="15.95" customHeight="1">
      <c r="B210" s="234">
        <v>199</v>
      </c>
      <c r="C210" s="201"/>
      <c r="D210" s="202"/>
      <c r="E210" s="203"/>
      <c r="F210" s="203"/>
      <c r="G210" s="204"/>
      <c r="H210" s="202"/>
      <c r="I210" s="205"/>
      <c r="K210" s="226"/>
      <c r="L210" s="226"/>
      <c r="M210" s="226"/>
      <c r="N210" s="226"/>
      <c r="O210" s="226"/>
      <c r="P210" s="226"/>
    </row>
    <row r="211" spans="2:16" ht="15.95" customHeight="1" thickBot="1">
      <c r="B211" s="235">
        <v>200</v>
      </c>
      <c r="C211" s="206"/>
      <c r="D211" s="207"/>
      <c r="E211" s="208"/>
      <c r="F211" s="208"/>
      <c r="G211" s="209"/>
      <c r="H211" s="207"/>
      <c r="I211" s="210"/>
      <c r="K211" s="226"/>
      <c r="L211" s="226"/>
      <c r="M211" s="226"/>
      <c r="N211" s="226"/>
      <c r="O211" s="226"/>
      <c r="P211" s="226"/>
    </row>
    <row r="212" spans="2:16" ht="15.95" customHeight="1"/>
    <row r="213" spans="2:16" ht="15.95" customHeight="1"/>
    <row r="214" spans="2:16" ht="15.95" customHeight="1"/>
    <row r="215" spans="2:16" ht="15.95" customHeight="1"/>
    <row r="216" spans="2:16" ht="15.95" customHeight="1"/>
    <row r="217" spans="2:16" ht="15.95" customHeight="1"/>
    <row r="218" spans="2:16" ht="15.95" customHeight="1"/>
    <row r="219" spans="2:16" ht="15.95" customHeight="1"/>
    <row r="220" spans="2:16" ht="15.95" customHeight="1"/>
    <row r="221" spans="2:16" ht="15.95" customHeight="1"/>
  </sheetData>
  <sheetProtection password="8F39" sheet="1" objects="1" scenarios="1" selectLockedCells="1"/>
  <mergeCells count="10">
    <mergeCell ref="G8:I8"/>
    <mergeCell ref="B10:C10"/>
    <mergeCell ref="D2:F2"/>
    <mergeCell ref="D8:F8"/>
    <mergeCell ref="D7:F7"/>
    <mergeCell ref="D6:F6"/>
    <mergeCell ref="D5:F5"/>
    <mergeCell ref="D4:F4"/>
    <mergeCell ref="D3:F3"/>
    <mergeCell ref="G3:L3"/>
  </mergeCells>
  <phoneticPr fontId="5"/>
  <dataValidations count="1">
    <dataValidation type="list" allowBlank="1" showInputMessage="1" showErrorMessage="1" error="「男」か「女」を入力してください。" sqref="G12:G211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1" max="9" man="1"/>
    <brk id="81" max="9" man="1"/>
    <brk id="121" max="9" man="1"/>
    <brk id="161" max="9" man="1"/>
    <brk id="20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33"/>
  </sheetPr>
  <dimension ref="A1:W97"/>
  <sheetViews>
    <sheetView zoomScaleNormal="100" workbookViewId="0">
      <pane ySplit="7" topLeftCell="A8" activePane="bottomLeft" state="frozen"/>
      <selection pane="bottomLeft" activeCell="F4" sqref="F4"/>
    </sheetView>
  </sheetViews>
  <sheetFormatPr defaultColWidth="8.75" defaultRowHeight="14.2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3" ht="15.95" customHeight="1" thickBot="1"/>
    <row r="3" spans="1:23" ht="15.95" customHeight="1" thickBot="1">
      <c r="A3" s="313" t="s">
        <v>73</v>
      </c>
      <c r="B3" s="313"/>
      <c r="C3" s="314"/>
      <c r="D3" s="308" t="s">
        <v>148</v>
      </c>
      <c r="E3" s="309"/>
      <c r="F3" s="73" t="s">
        <v>83</v>
      </c>
      <c r="G3" s="74" t="s">
        <v>84</v>
      </c>
      <c r="H3" s="75"/>
      <c r="I3" s="75"/>
      <c r="J3" s="75"/>
      <c r="K3" s="75"/>
      <c r="L3" s="313" t="s">
        <v>74</v>
      </c>
      <c r="M3" s="313"/>
      <c r="N3" s="314"/>
      <c r="O3" s="308" t="s">
        <v>149</v>
      </c>
      <c r="P3" s="309"/>
      <c r="Q3" s="73" t="s">
        <v>83</v>
      </c>
      <c r="R3" s="74" t="s">
        <v>84</v>
      </c>
      <c r="S3" s="75"/>
      <c r="T3" s="75"/>
      <c r="U3" s="75"/>
      <c r="V3" s="75"/>
    </row>
    <row r="4" spans="1:23" ht="15.95" customHeight="1" thickBot="1">
      <c r="A4" s="313"/>
      <c r="B4" s="313"/>
      <c r="C4" s="314"/>
      <c r="D4" s="308" t="s">
        <v>82</v>
      </c>
      <c r="E4" s="309"/>
      <c r="F4" s="236"/>
      <c r="G4" s="237"/>
      <c r="H4" s="75"/>
      <c r="I4" s="75"/>
      <c r="J4" s="75"/>
      <c r="K4" s="75"/>
      <c r="L4" s="313"/>
      <c r="M4" s="313"/>
      <c r="N4" s="314"/>
      <c r="O4" s="308" t="s">
        <v>82</v>
      </c>
      <c r="P4" s="309"/>
      <c r="Q4" s="238"/>
      <c r="R4" s="239"/>
      <c r="S4" s="75"/>
      <c r="T4" s="75"/>
      <c r="U4" s="75"/>
      <c r="V4" s="75"/>
    </row>
    <row r="5" spans="1:23" ht="15.95" customHeight="1" thickBot="1">
      <c r="A5" s="75"/>
      <c r="B5" s="195" t="s">
        <v>210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195" t="s">
        <v>210</v>
      </c>
      <c r="N5" s="75"/>
      <c r="O5" s="75"/>
      <c r="P5" s="75"/>
      <c r="Q5" s="75"/>
      <c r="R5" s="75"/>
      <c r="S5" s="75"/>
      <c r="T5" s="75"/>
      <c r="U5" s="75"/>
      <c r="V5" s="75"/>
    </row>
    <row r="6" spans="1:23" ht="15.95" customHeight="1" thickBot="1">
      <c r="A6" s="315" t="s">
        <v>91</v>
      </c>
      <c r="B6" s="316" t="s">
        <v>86</v>
      </c>
      <c r="C6" s="318" t="s">
        <v>75</v>
      </c>
      <c r="D6" s="320" t="s">
        <v>77</v>
      </c>
      <c r="E6" s="310" t="s">
        <v>85</v>
      </c>
      <c r="F6" s="311"/>
      <c r="G6" s="311"/>
      <c r="H6" s="311"/>
      <c r="I6" s="311"/>
      <c r="J6" s="312"/>
      <c r="L6" s="315" t="s">
        <v>91</v>
      </c>
      <c r="M6" s="316" t="s">
        <v>86</v>
      </c>
      <c r="N6" s="318" t="s">
        <v>75</v>
      </c>
      <c r="O6" s="320" t="s">
        <v>77</v>
      </c>
      <c r="P6" s="310" t="s">
        <v>85</v>
      </c>
      <c r="Q6" s="311"/>
      <c r="R6" s="311"/>
      <c r="S6" s="311"/>
      <c r="T6" s="311"/>
      <c r="U6" s="312"/>
    </row>
    <row r="7" spans="1:23" ht="15.95" customHeight="1" thickBot="1">
      <c r="A7" s="315"/>
      <c r="B7" s="317"/>
      <c r="C7" s="319"/>
      <c r="D7" s="321"/>
      <c r="E7" s="125" t="s">
        <v>87</v>
      </c>
      <c r="F7" s="126" t="s">
        <v>88</v>
      </c>
      <c r="G7" s="127" t="s">
        <v>89</v>
      </c>
      <c r="H7" s="126" t="s">
        <v>88</v>
      </c>
      <c r="I7" s="127" t="s">
        <v>90</v>
      </c>
      <c r="J7" s="128" t="s">
        <v>88</v>
      </c>
      <c r="L7" s="315"/>
      <c r="M7" s="317"/>
      <c r="N7" s="319"/>
      <c r="O7" s="321"/>
      <c r="P7" s="125" t="s">
        <v>87</v>
      </c>
      <c r="Q7" s="126" t="s">
        <v>88</v>
      </c>
      <c r="R7" s="127" t="s">
        <v>89</v>
      </c>
      <c r="S7" s="126" t="s">
        <v>88</v>
      </c>
      <c r="T7" s="127" t="s">
        <v>90</v>
      </c>
      <c r="U7" s="128" t="s">
        <v>88</v>
      </c>
      <c r="W7" s="1" t="s">
        <v>93</v>
      </c>
    </row>
    <row r="8" spans="1:23" ht="15.95" customHeight="1">
      <c r="A8" s="66">
        <v>1</v>
      </c>
      <c r="B8" s="240"/>
      <c r="C8" s="78" t="str">
        <f t="shared" ref="C8:C39" si="0">IF(B8="","",VLOOKUP(B8,名簿,2,FALSE))</f>
        <v/>
      </c>
      <c r="D8" s="114" t="str">
        <f t="shared" ref="D8:D39" si="1">IF(B8="","",IF(VLOOKUP(B8,名簿,4,FALSE)="","",VLOOKUP(B8,名簿,4,FALSE)))</f>
        <v/>
      </c>
      <c r="E8" s="243"/>
      <c r="F8" s="244"/>
      <c r="G8" s="245"/>
      <c r="H8" s="244"/>
      <c r="I8" s="245"/>
      <c r="J8" s="246"/>
      <c r="L8" s="82">
        <v>1</v>
      </c>
      <c r="M8" s="255"/>
      <c r="N8" s="83" t="str">
        <f t="shared" ref="N8:N39" si="2">IF(M8="","",VLOOKUP(M8,名簿,2,FALSE))</f>
        <v/>
      </c>
      <c r="O8" s="117" t="str">
        <f t="shared" ref="O8:O39" si="3">IF(M8="","",IF(VLOOKUP(M8,名簿,4,FALSE)="","",VLOOKUP(M8,名簿,4,FALSE)))</f>
        <v/>
      </c>
      <c r="P8" s="258"/>
      <c r="Q8" s="259"/>
      <c r="R8" s="260"/>
      <c r="S8" s="259"/>
      <c r="T8" s="260"/>
      <c r="U8" s="261"/>
      <c r="W8" s="120" t="s">
        <v>50</v>
      </c>
    </row>
    <row r="9" spans="1:23" ht="15.95" customHeight="1">
      <c r="A9" s="67">
        <v>2</v>
      </c>
      <c r="B9" s="241"/>
      <c r="C9" s="79" t="str">
        <f t="shared" si="0"/>
        <v/>
      </c>
      <c r="D9" s="115" t="str">
        <f t="shared" si="1"/>
        <v/>
      </c>
      <c r="E9" s="247"/>
      <c r="F9" s="248"/>
      <c r="G9" s="249"/>
      <c r="H9" s="248"/>
      <c r="I9" s="249"/>
      <c r="J9" s="250"/>
      <c r="L9" s="84">
        <v>2</v>
      </c>
      <c r="M9" s="256"/>
      <c r="N9" s="85" t="str">
        <f t="shared" si="2"/>
        <v/>
      </c>
      <c r="O9" s="118" t="str">
        <f t="shared" si="3"/>
        <v/>
      </c>
      <c r="P9" s="262"/>
      <c r="Q9" s="263"/>
      <c r="R9" s="264"/>
      <c r="S9" s="263"/>
      <c r="T9" s="264"/>
      <c r="U9" s="265"/>
      <c r="W9" s="2" t="s">
        <v>51</v>
      </c>
    </row>
    <row r="10" spans="1:23" ht="15.95" customHeight="1">
      <c r="A10" s="67">
        <v>3</v>
      </c>
      <c r="B10" s="241"/>
      <c r="C10" s="79" t="str">
        <f t="shared" si="0"/>
        <v/>
      </c>
      <c r="D10" s="115" t="str">
        <f t="shared" si="1"/>
        <v/>
      </c>
      <c r="E10" s="247"/>
      <c r="F10" s="248"/>
      <c r="G10" s="249"/>
      <c r="H10" s="248"/>
      <c r="I10" s="249"/>
      <c r="J10" s="250"/>
      <c r="L10" s="84">
        <v>3</v>
      </c>
      <c r="M10" s="256"/>
      <c r="N10" s="85" t="str">
        <f t="shared" si="2"/>
        <v/>
      </c>
      <c r="O10" s="118" t="str">
        <f t="shared" si="3"/>
        <v/>
      </c>
      <c r="P10" s="262"/>
      <c r="Q10" s="263"/>
      <c r="R10" s="264"/>
      <c r="S10" s="263"/>
      <c r="T10" s="264"/>
      <c r="U10" s="265"/>
      <c r="W10" s="2" t="s">
        <v>52</v>
      </c>
    </row>
    <row r="11" spans="1:23" ht="15.95" customHeight="1">
      <c r="A11" s="67">
        <v>4</v>
      </c>
      <c r="B11" s="241"/>
      <c r="C11" s="79" t="str">
        <f t="shared" si="0"/>
        <v/>
      </c>
      <c r="D11" s="115" t="str">
        <f t="shared" si="1"/>
        <v/>
      </c>
      <c r="E11" s="247"/>
      <c r="F11" s="248"/>
      <c r="G11" s="249"/>
      <c r="H11" s="248"/>
      <c r="I11" s="249"/>
      <c r="J11" s="250"/>
      <c r="L11" s="84">
        <v>4</v>
      </c>
      <c r="M11" s="256"/>
      <c r="N11" s="85" t="str">
        <f t="shared" si="2"/>
        <v/>
      </c>
      <c r="O11" s="118" t="str">
        <f t="shared" si="3"/>
        <v/>
      </c>
      <c r="P11" s="262"/>
      <c r="Q11" s="263"/>
      <c r="R11" s="264"/>
      <c r="S11" s="263"/>
      <c r="T11" s="264"/>
      <c r="U11" s="265"/>
      <c r="W11" s="2" t="s">
        <v>53</v>
      </c>
    </row>
    <row r="12" spans="1:23" ht="15.95" customHeight="1">
      <c r="A12" s="67">
        <v>5</v>
      </c>
      <c r="B12" s="241"/>
      <c r="C12" s="79" t="str">
        <f t="shared" si="0"/>
        <v/>
      </c>
      <c r="D12" s="115" t="str">
        <f t="shared" si="1"/>
        <v/>
      </c>
      <c r="E12" s="247"/>
      <c r="F12" s="248"/>
      <c r="G12" s="249"/>
      <c r="H12" s="248"/>
      <c r="I12" s="249"/>
      <c r="J12" s="250"/>
      <c r="L12" s="84">
        <v>5</v>
      </c>
      <c r="M12" s="256"/>
      <c r="N12" s="85" t="str">
        <f t="shared" si="2"/>
        <v/>
      </c>
      <c r="O12" s="118" t="str">
        <f t="shared" si="3"/>
        <v/>
      </c>
      <c r="P12" s="262"/>
      <c r="Q12" s="263"/>
      <c r="R12" s="264"/>
      <c r="S12" s="263"/>
      <c r="T12" s="264"/>
      <c r="U12" s="265"/>
      <c r="W12" s="2" t="s">
        <v>54</v>
      </c>
    </row>
    <row r="13" spans="1:23" ht="15.95" customHeight="1">
      <c r="A13" s="67">
        <v>6</v>
      </c>
      <c r="B13" s="241"/>
      <c r="C13" s="79" t="str">
        <f t="shared" si="0"/>
        <v/>
      </c>
      <c r="D13" s="115" t="str">
        <f t="shared" si="1"/>
        <v/>
      </c>
      <c r="E13" s="247"/>
      <c r="F13" s="248"/>
      <c r="G13" s="249"/>
      <c r="H13" s="248"/>
      <c r="I13" s="249"/>
      <c r="J13" s="250"/>
      <c r="L13" s="84">
        <v>6</v>
      </c>
      <c r="M13" s="256"/>
      <c r="N13" s="85" t="str">
        <f t="shared" si="2"/>
        <v/>
      </c>
      <c r="O13" s="118" t="str">
        <f t="shared" si="3"/>
        <v/>
      </c>
      <c r="P13" s="262"/>
      <c r="Q13" s="263"/>
      <c r="R13" s="264"/>
      <c r="S13" s="263"/>
      <c r="T13" s="264"/>
      <c r="U13" s="265"/>
      <c r="W13" s="159" t="s">
        <v>55</v>
      </c>
    </row>
    <row r="14" spans="1:23" ht="15.95" customHeight="1">
      <c r="A14" s="67">
        <v>7</v>
      </c>
      <c r="B14" s="241"/>
      <c r="C14" s="79" t="str">
        <f t="shared" si="0"/>
        <v/>
      </c>
      <c r="D14" s="115" t="str">
        <f t="shared" si="1"/>
        <v/>
      </c>
      <c r="E14" s="247"/>
      <c r="F14" s="248"/>
      <c r="G14" s="249"/>
      <c r="H14" s="248"/>
      <c r="I14" s="249"/>
      <c r="J14" s="250"/>
      <c r="L14" s="84">
        <v>7</v>
      </c>
      <c r="M14" s="256"/>
      <c r="N14" s="85" t="str">
        <f t="shared" si="2"/>
        <v/>
      </c>
      <c r="O14" s="118" t="str">
        <f t="shared" si="3"/>
        <v/>
      </c>
      <c r="P14" s="262"/>
      <c r="Q14" s="263"/>
      <c r="R14" s="264"/>
      <c r="S14" s="263"/>
      <c r="T14" s="264"/>
      <c r="U14" s="265"/>
      <c r="W14" s="159" t="s">
        <v>56</v>
      </c>
    </row>
    <row r="15" spans="1:23" ht="15.95" customHeight="1">
      <c r="A15" s="67">
        <v>8</v>
      </c>
      <c r="B15" s="241"/>
      <c r="C15" s="79" t="str">
        <f t="shared" si="0"/>
        <v/>
      </c>
      <c r="D15" s="115" t="str">
        <f t="shared" si="1"/>
        <v/>
      </c>
      <c r="E15" s="247"/>
      <c r="F15" s="248"/>
      <c r="G15" s="249"/>
      <c r="H15" s="248"/>
      <c r="I15" s="249"/>
      <c r="J15" s="250"/>
      <c r="L15" s="84">
        <v>8</v>
      </c>
      <c r="M15" s="256"/>
      <c r="N15" s="85" t="str">
        <f t="shared" si="2"/>
        <v/>
      </c>
      <c r="O15" s="118" t="str">
        <f t="shared" si="3"/>
        <v/>
      </c>
      <c r="P15" s="262"/>
      <c r="Q15" s="263"/>
      <c r="R15" s="264"/>
      <c r="S15" s="263"/>
      <c r="T15" s="264"/>
      <c r="U15" s="265"/>
      <c r="W15" s="2" t="s">
        <v>59</v>
      </c>
    </row>
    <row r="16" spans="1:23" ht="15.95" customHeight="1">
      <c r="A16" s="67">
        <v>9</v>
      </c>
      <c r="B16" s="241"/>
      <c r="C16" s="79" t="str">
        <f t="shared" si="0"/>
        <v/>
      </c>
      <c r="D16" s="115" t="str">
        <f t="shared" si="1"/>
        <v/>
      </c>
      <c r="E16" s="247"/>
      <c r="F16" s="248"/>
      <c r="G16" s="249"/>
      <c r="H16" s="248"/>
      <c r="I16" s="249"/>
      <c r="J16" s="250"/>
      <c r="L16" s="84">
        <v>9</v>
      </c>
      <c r="M16" s="256"/>
      <c r="N16" s="85" t="str">
        <f t="shared" si="2"/>
        <v/>
      </c>
      <c r="O16" s="118" t="str">
        <f t="shared" si="3"/>
        <v/>
      </c>
      <c r="P16" s="262"/>
      <c r="Q16" s="263"/>
      <c r="R16" s="264"/>
      <c r="S16" s="263"/>
      <c r="T16" s="264"/>
      <c r="U16" s="265"/>
      <c r="W16" s="2" t="s">
        <v>60</v>
      </c>
    </row>
    <row r="17" spans="1:23" ht="15.95" customHeight="1">
      <c r="A17" s="67">
        <v>10</v>
      </c>
      <c r="B17" s="241"/>
      <c r="C17" s="79" t="str">
        <f t="shared" si="0"/>
        <v/>
      </c>
      <c r="D17" s="115" t="str">
        <f t="shared" si="1"/>
        <v/>
      </c>
      <c r="E17" s="247"/>
      <c r="F17" s="248"/>
      <c r="G17" s="249"/>
      <c r="H17" s="248"/>
      <c r="I17" s="249"/>
      <c r="J17" s="250"/>
      <c r="L17" s="84">
        <v>10</v>
      </c>
      <c r="M17" s="256"/>
      <c r="N17" s="85" t="str">
        <f t="shared" si="2"/>
        <v/>
      </c>
      <c r="O17" s="118" t="str">
        <f t="shared" si="3"/>
        <v/>
      </c>
      <c r="P17" s="262"/>
      <c r="Q17" s="263"/>
      <c r="R17" s="264"/>
      <c r="S17" s="263"/>
      <c r="T17" s="264"/>
      <c r="U17" s="265"/>
      <c r="W17" s="2" t="s">
        <v>61</v>
      </c>
    </row>
    <row r="18" spans="1:23" ht="15.95" customHeight="1" thickBot="1">
      <c r="A18" s="67">
        <v>11</v>
      </c>
      <c r="B18" s="241"/>
      <c r="C18" s="79" t="str">
        <f t="shared" si="0"/>
        <v/>
      </c>
      <c r="D18" s="115" t="str">
        <f t="shared" si="1"/>
        <v/>
      </c>
      <c r="E18" s="247"/>
      <c r="F18" s="248"/>
      <c r="G18" s="249"/>
      <c r="H18" s="248"/>
      <c r="I18" s="249"/>
      <c r="J18" s="250"/>
      <c r="L18" s="84">
        <v>11</v>
      </c>
      <c r="M18" s="256"/>
      <c r="N18" s="85" t="str">
        <f t="shared" si="2"/>
        <v/>
      </c>
      <c r="O18" s="118" t="str">
        <f t="shared" si="3"/>
        <v/>
      </c>
      <c r="P18" s="262"/>
      <c r="Q18" s="263"/>
      <c r="R18" s="264"/>
      <c r="S18" s="263"/>
      <c r="T18" s="264"/>
      <c r="U18" s="265"/>
      <c r="W18" s="3" t="s">
        <v>198</v>
      </c>
    </row>
    <row r="19" spans="1:23" ht="15.95" customHeight="1" thickBot="1">
      <c r="A19" s="67">
        <v>12</v>
      </c>
      <c r="B19" s="241"/>
      <c r="C19" s="79" t="str">
        <f t="shared" si="0"/>
        <v/>
      </c>
      <c r="D19" s="115" t="str">
        <f t="shared" si="1"/>
        <v/>
      </c>
      <c r="E19" s="247"/>
      <c r="F19" s="248"/>
      <c r="G19" s="249"/>
      <c r="H19" s="248"/>
      <c r="I19" s="249"/>
      <c r="J19" s="250"/>
      <c r="L19" s="84">
        <v>12</v>
      </c>
      <c r="M19" s="256"/>
      <c r="N19" s="85" t="str">
        <f t="shared" si="2"/>
        <v/>
      </c>
      <c r="O19" s="118" t="str">
        <f t="shared" si="3"/>
        <v/>
      </c>
      <c r="P19" s="262"/>
      <c r="Q19" s="263"/>
      <c r="R19" s="264"/>
      <c r="S19" s="263"/>
      <c r="T19" s="264"/>
      <c r="U19" s="265"/>
    </row>
    <row r="20" spans="1:23" ht="15.95" customHeight="1" thickBot="1">
      <c r="A20" s="67">
        <v>13</v>
      </c>
      <c r="B20" s="241"/>
      <c r="C20" s="79" t="str">
        <f t="shared" si="0"/>
        <v/>
      </c>
      <c r="D20" s="115" t="str">
        <f t="shared" si="1"/>
        <v/>
      </c>
      <c r="E20" s="247"/>
      <c r="F20" s="248"/>
      <c r="G20" s="249"/>
      <c r="H20" s="248"/>
      <c r="I20" s="249"/>
      <c r="J20" s="250"/>
      <c r="L20" s="84">
        <v>13</v>
      </c>
      <c r="M20" s="256"/>
      <c r="N20" s="85" t="str">
        <f t="shared" si="2"/>
        <v/>
      </c>
      <c r="O20" s="118" t="str">
        <f t="shared" si="3"/>
        <v/>
      </c>
      <c r="P20" s="262"/>
      <c r="Q20" s="263"/>
      <c r="R20" s="264"/>
      <c r="S20" s="263"/>
      <c r="T20" s="264"/>
      <c r="U20" s="265"/>
      <c r="W20" s="121" t="s">
        <v>94</v>
      </c>
    </row>
    <row r="21" spans="1:23" ht="15.95" customHeight="1">
      <c r="A21" s="67">
        <v>14</v>
      </c>
      <c r="B21" s="241"/>
      <c r="C21" s="79" t="str">
        <f t="shared" si="0"/>
        <v/>
      </c>
      <c r="D21" s="115" t="str">
        <f t="shared" si="1"/>
        <v/>
      </c>
      <c r="E21" s="247"/>
      <c r="F21" s="248"/>
      <c r="G21" s="249"/>
      <c r="H21" s="248"/>
      <c r="I21" s="249"/>
      <c r="J21" s="250"/>
      <c r="L21" s="84">
        <v>14</v>
      </c>
      <c r="M21" s="256"/>
      <c r="N21" s="85" t="str">
        <f t="shared" si="2"/>
        <v/>
      </c>
      <c r="O21" s="118" t="str">
        <f t="shared" si="3"/>
        <v/>
      </c>
      <c r="P21" s="262"/>
      <c r="Q21" s="263"/>
      <c r="R21" s="264"/>
      <c r="S21" s="263"/>
      <c r="T21" s="264"/>
      <c r="U21" s="265"/>
      <c r="W21" s="122" t="s">
        <v>50</v>
      </c>
    </row>
    <row r="22" spans="1:23" ht="15.95" customHeight="1">
      <c r="A22" s="67">
        <v>15</v>
      </c>
      <c r="B22" s="241"/>
      <c r="C22" s="79" t="str">
        <f t="shared" si="0"/>
        <v/>
      </c>
      <c r="D22" s="115" t="str">
        <f t="shared" si="1"/>
        <v/>
      </c>
      <c r="E22" s="247"/>
      <c r="F22" s="248"/>
      <c r="G22" s="249"/>
      <c r="H22" s="248"/>
      <c r="I22" s="249"/>
      <c r="J22" s="250"/>
      <c r="L22" s="84">
        <v>15</v>
      </c>
      <c r="M22" s="256"/>
      <c r="N22" s="85" t="str">
        <f t="shared" si="2"/>
        <v/>
      </c>
      <c r="O22" s="118" t="str">
        <f t="shared" si="3"/>
        <v/>
      </c>
      <c r="P22" s="262"/>
      <c r="Q22" s="263"/>
      <c r="R22" s="264"/>
      <c r="S22" s="263"/>
      <c r="T22" s="264"/>
      <c r="U22" s="265"/>
      <c r="W22" s="123" t="s">
        <v>51</v>
      </c>
    </row>
    <row r="23" spans="1:23" ht="15.95" customHeight="1">
      <c r="A23" s="67">
        <v>16</v>
      </c>
      <c r="B23" s="241"/>
      <c r="C23" s="79" t="str">
        <f t="shared" si="0"/>
        <v/>
      </c>
      <c r="D23" s="115" t="str">
        <f t="shared" si="1"/>
        <v/>
      </c>
      <c r="E23" s="247"/>
      <c r="F23" s="248"/>
      <c r="G23" s="249"/>
      <c r="H23" s="248"/>
      <c r="I23" s="249"/>
      <c r="J23" s="250"/>
      <c r="L23" s="84">
        <v>16</v>
      </c>
      <c r="M23" s="256"/>
      <c r="N23" s="85" t="str">
        <f t="shared" si="2"/>
        <v/>
      </c>
      <c r="O23" s="118" t="str">
        <f t="shared" si="3"/>
        <v/>
      </c>
      <c r="P23" s="262"/>
      <c r="Q23" s="263"/>
      <c r="R23" s="264"/>
      <c r="S23" s="263"/>
      <c r="T23" s="264"/>
      <c r="U23" s="265"/>
      <c r="W23" s="123" t="s">
        <v>53</v>
      </c>
    </row>
    <row r="24" spans="1:23" ht="15.95" customHeight="1">
      <c r="A24" s="67">
        <v>17</v>
      </c>
      <c r="B24" s="241"/>
      <c r="C24" s="79" t="str">
        <f t="shared" si="0"/>
        <v/>
      </c>
      <c r="D24" s="115" t="str">
        <f t="shared" si="1"/>
        <v/>
      </c>
      <c r="E24" s="247"/>
      <c r="F24" s="248"/>
      <c r="G24" s="249"/>
      <c r="H24" s="248"/>
      <c r="I24" s="249"/>
      <c r="J24" s="250"/>
      <c r="L24" s="84">
        <v>17</v>
      </c>
      <c r="M24" s="256"/>
      <c r="N24" s="85" t="str">
        <f t="shared" si="2"/>
        <v/>
      </c>
      <c r="O24" s="118" t="str">
        <f t="shared" si="3"/>
        <v/>
      </c>
      <c r="P24" s="262"/>
      <c r="Q24" s="263"/>
      <c r="R24" s="264"/>
      <c r="S24" s="263"/>
      <c r="T24" s="264"/>
      <c r="U24" s="265"/>
      <c r="W24" s="123" t="s">
        <v>54</v>
      </c>
    </row>
    <row r="25" spans="1:23" ht="15.95" customHeight="1">
      <c r="A25" s="67">
        <v>18</v>
      </c>
      <c r="B25" s="241"/>
      <c r="C25" s="79" t="str">
        <f t="shared" si="0"/>
        <v/>
      </c>
      <c r="D25" s="115" t="str">
        <f t="shared" si="1"/>
        <v/>
      </c>
      <c r="E25" s="247"/>
      <c r="F25" s="248"/>
      <c r="G25" s="249"/>
      <c r="H25" s="248"/>
      <c r="I25" s="249"/>
      <c r="J25" s="250"/>
      <c r="L25" s="84">
        <v>18</v>
      </c>
      <c r="M25" s="256"/>
      <c r="N25" s="85" t="str">
        <f t="shared" si="2"/>
        <v/>
      </c>
      <c r="O25" s="118" t="str">
        <f t="shared" si="3"/>
        <v/>
      </c>
      <c r="P25" s="262"/>
      <c r="Q25" s="263"/>
      <c r="R25" s="264"/>
      <c r="S25" s="263"/>
      <c r="T25" s="264"/>
      <c r="U25" s="265"/>
      <c r="W25" s="123" t="s">
        <v>59</v>
      </c>
    </row>
    <row r="26" spans="1:23" ht="15.95" customHeight="1">
      <c r="A26" s="67">
        <v>19</v>
      </c>
      <c r="B26" s="241"/>
      <c r="C26" s="79" t="str">
        <f t="shared" si="0"/>
        <v/>
      </c>
      <c r="D26" s="115" t="str">
        <f t="shared" si="1"/>
        <v/>
      </c>
      <c r="E26" s="247"/>
      <c r="F26" s="248"/>
      <c r="G26" s="249"/>
      <c r="H26" s="248"/>
      <c r="I26" s="249"/>
      <c r="J26" s="250"/>
      <c r="L26" s="84">
        <v>19</v>
      </c>
      <c r="M26" s="256"/>
      <c r="N26" s="85" t="str">
        <f t="shared" si="2"/>
        <v/>
      </c>
      <c r="O26" s="118" t="str">
        <f t="shared" si="3"/>
        <v/>
      </c>
      <c r="P26" s="262"/>
      <c r="Q26" s="263"/>
      <c r="R26" s="264"/>
      <c r="S26" s="263"/>
      <c r="T26" s="264"/>
      <c r="U26" s="265"/>
      <c r="W26" s="123" t="s">
        <v>60</v>
      </c>
    </row>
    <row r="27" spans="1:23" ht="15.95" customHeight="1">
      <c r="A27" s="67">
        <v>20</v>
      </c>
      <c r="B27" s="241"/>
      <c r="C27" s="79" t="str">
        <f t="shared" si="0"/>
        <v/>
      </c>
      <c r="D27" s="115" t="str">
        <f t="shared" si="1"/>
        <v/>
      </c>
      <c r="E27" s="247"/>
      <c r="F27" s="248"/>
      <c r="G27" s="249"/>
      <c r="H27" s="248"/>
      <c r="I27" s="249"/>
      <c r="J27" s="250"/>
      <c r="L27" s="84">
        <v>20</v>
      </c>
      <c r="M27" s="256"/>
      <c r="N27" s="85" t="str">
        <f t="shared" si="2"/>
        <v/>
      </c>
      <c r="O27" s="118" t="str">
        <f t="shared" si="3"/>
        <v/>
      </c>
      <c r="P27" s="262"/>
      <c r="Q27" s="263"/>
      <c r="R27" s="264"/>
      <c r="S27" s="263"/>
      <c r="T27" s="264"/>
      <c r="U27" s="265"/>
      <c r="W27" s="123" t="s">
        <v>61</v>
      </c>
    </row>
    <row r="28" spans="1:23" ht="15.95" customHeight="1" thickBot="1">
      <c r="A28" s="67">
        <v>21</v>
      </c>
      <c r="B28" s="241"/>
      <c r="C28" s="79" t="str">
        <f t="shared" si="0"/>
        <v/>
      </c>
      <c r="D28" s="115" t="str">
        <f t="shared" si="1"/>
        <v/>
      </c>
      <c r="E28" s="247"/>
      <c r="F28" s="248"/>
      <c r="G28" s="249"/>
      <c r="H28" s="248"/>
      <c r="I28" s="249"/>
      <c r="J28" s="250"/>
      <c r="L28" s="84">
        <v>21</v>
      </c>
      <c r="M28" s="256"/>
      <c r="N28" s="85" t="str">
        <f t="shared" si="2"/>
        <v/>
      </c>
      <c r="O28" s="118" t="str">
        <f t="shared" si="3"/>
        <v/>
      </c>
      <c r="P28" s="262"/>
      <c r="Q28" s="263"/>
      <c r="R28" s="264"/>
      <c r="S28" s="263"/>
      <c r="T28" s="264"/>
      <c r="U28" s="265"/>
      <c r="W28" s="124" t="s">
        <v>198</v>
      </c>
    </row>
    <row r="29" spans="1:23" ht="15.95" customHeight="1">
      <c r="A29" s="67">
        <v>22</v>
      </c>
      <c r="B29" s="241"/>
      <c r="C29" s="79" t="str">
        <f t="shared" si="0"/>
        <v/>
      </c>
      <c r="D29" s="115" t="str">
        <f t="shared" si="1"/>
        <v/>
      </c>
      <c r="E29" s="247"/>
      <c r="F29" s="248"/>
      <c r="G29" s="249"/>
      <c r="H29" s="248"/>
      <c r="I29" s="249"/>
      <c r="J29" s="250"/>
      <c r="L29" s="84">
        <v>22</v>
      </c>
      <c r="M29" s="256"/>
      <c r="N29" s="85" t="str">
        <f t="shared" si="2"/>
        <v/>
      </c>
      <c r="O29" s="118" t="str">
        <f t="shared" si="3"/>
        <v/>
      </c>
      <c r="P29" s="262"/>
      <c r="Q29" s="263"/>
      <c r="R29" s="264"/>
      <c r="S29" s="263"/>
      <c r="T29" s="264"/>
      <c r="U29" s="265"/>
    </row>
    <row r="30" spans="1:23" ht="15.95" customHeight="1">
      <c r="A30" s="67">
        <v>23</v>
      </c>
      <c r="B30" s="241"/>
      <c r="C30" s="79" t="str">
        <f t="shared" si="0"/>
        <v/>
      </c>
      <c r="D30" s="115" t="str">
        <f t="shared" si="1"/>
        <v/>
      </c>
      <c r="E30" s="247"/>
      <c r="F30" s="248"/>
      <c r="G30" s="249"/>
      <c r="H30" s="248"/>
      <c r="I30" s="249"/>
      <c r="J30" s="250"/>
      <c r="L30" s="84">
        <v>23</v>
      </c>
      <c r="M30" s="256"/>
      <c r="N30" s="85" t="str">
        <f t="shared" si="2"/>
        <v/>
      </c>
      <c r="O30" s="118" t="str">
        <f t="shared" si="3"/>
        <v/>
      </c>
      <c r="P30" s="262"/>
      <c r="Q30" s="263"/>
      <c r="R30" s="264"/>
      <c r="S30" s="263"/>
      <c r="T30" s="264"/>
      <c r="U30" s="265"/>
    </row>
    <row r="31" spans="1:23" ht="15.95" customHeight="1">
      <c r="A31" s="67">
        <v>24</v>
      </c>
      <c r="B31" s="241"/>
      <c r="C31" s="79" t="str">
        <f t="shared" si="0"/>
        <v/>
      </c>
      <c r="D31" s="115" t="str">
        <f t="shared" si="1"/>
        <v/>
      </c>
      <c r="E31" s="247"/>
      <c r="F31" s="248"/>
      <c r="G31" s="249"/>
      <c r="H31" s="248"/>
      <c r="I31" s="249"/>
      <c r="J31" s="250"/>
      <c r="L31" s="84">
        <v>24</v>
      </c>
      <c r="M31" s="256"/>
      <c r="N31" s="85" t="str">
        <f t="shared" si="2"/>
        <v/>
      </c>
      <c r="O31" s="118" t="str">
        <f t="shared" si="3"/>
        <v/>
      </c>
      <c r="P31" s="262"/>
      <c r="Q31" s="263"/>
      <c r="R31" s="264"/>
      <c r="S31" s="263"/>
      <c r="T31" s="264"/>
      <c r="U31" s="265"/>
    </row>
    <row r="32" spans="1:23" ht="15.95" customHeight="1">
      <c r="A32" s="67">
        <v>25</v>
      </c>
      <c r="B32" s="241"/>
      <c r="C32" s="79" t="str">
        <f t="shared" si="0"/>
        <v/>
      </c>
      <c r="D32" s="115" t="str">
        <f t="shared" si="1"/>
        <v/>
      </c>
      <c r="E32" s="247"/>
      <c r="F32" s="248"/>
      <c r="G32" s="249"/>
      <c r="H32" s="248"/>
      <c r="I32" s="249"/>
      <c r="J32" s="250"/>
      <c r="L32" s="84">
        <v>25</v>
      </c>
      <c r="M32" s="256"/>
      <c r="N32" s="85" t="str">
        <f t="shared" si="2"/>
        <v/>
      </c>
      <c r="O32" s="118" t="str">
        <f t="shared" si="3"/>
        <v/>
      </c>
      <c r="P32" s="262"/>
      <c r="Q32" s="263"/>
      <c r="R32" s="264"/>
      <c r="S32" s="263"/>
      <c r="T32" s="264"/>
      <c r="U32" s="265"/>
    </row>
    <row r="33" spans="1:21" ht="15.95" customHeight="1">
      <c r="A33" s="67">
        <v>26</v>
      </c>
      <c r="B33" s="241"/>
      <c r="C33" s="79" t="str">
        <f t="shared" si="0"/>
        <v/>
      </c>
      <c r="D33" s="115" t="str">
        <f t="shared" si="1"/>
        <v/>
      </c>
      <c r="E33" s="247"/>
      <c r="F33" s="248"/>
      <c r="G33" s="249"/>
      <c r="H33" s="248"/>
      <c r="I33" s="249"/>
      <c r="J33" s="250"/>
      <c r="L33" s="84">
        <v>26</v>
      </c>
      <c r="M33" s="256"/>
      <c r="N33" s="85" t="str">
        <f t="shared" si="2"/>
        <v/>
      </c>
      <c r="O33" s="118" t="str">
        <f t="shared" si="3"/>
        <v/>
      </c>
      <c r="P33" s="262"/>
      <c r="Q33" s="263"/>
      <c r="R33" s="264"/>
      <c r="S33" s="263"/>
      <c r="T33" s="264"/>
      <c r="U33" s="265"/>
    </row>
    <row r="34" spans="1:21" ht="15.95" customHeight="1">
      <c r="A34" s="67">
        <v>27</v>
      </c>
      <c r="B34" s="241"/>
      <c r="C34" s="79" t="str">
        <f t="shared" si="0"/>
        <v/>
      </c>
      <c r="D34" s="115" t="str">
        <f t="shared" si="1"/>
        <v/>
      </c>
      <c r="E34" s="247"/>
      <c r="F34" s="248"/>
      <c r="G34" s="249"/>
      <c r="H34" s="248"/>
      <c r="I34" s="249"/>
      <c r="J34" s="250"/>
      <c r="L34" s="84">
        <v>27</v>
      </c>
      <c r="M34" s="256"/>
      <c r="N34" s="85" t="str">
        <f t="shared" si="2"/>
        <v/>
      </c>
      <c r="O34" s="118" t="str">
        <f t="shared" si="3"/>
        <v/>
      </c>
      <c r="P34" s="262"/>
      <c r="Q34" s="263"/>
      <c r="R34" s="264"/>
      <c r="S34" s="263"/>
      <c r="T34" s="264"/>
      <c r="U34" s="265"/>
    </row>
    <row r="35" spans="1:21" ht="15.95" customHeight="1">
      <c r="A35" s="67">
        <v>28</v>
      </c>
      <c r="B35" s="241"/>
      <c r="C35" s="79" t="str">
        <f t="shared" si="0"/>
        <v/>
      </c>
      <c r="D35" s="115" t="str">
        <f t="shared" si="1"/>
        <v/>
      </c>
      <c r="E35" s="247"/>
      <c r="F35" s="248"/>
      <c r="G35" s="249"/>
      <c r="H35" s="248"/>
      <c r="I35" s="249"/>
      <c r="J35" s="250"/>
      <c r="L35" s="84">
        <v>28</v>
      </c>
      <c r="M35" s="256"/>
      <c r="N35" s="85" t="str">
        <f t="shared" si="2"/>
        <v/>
      </c>
      <c r="O35" s="118" t="str">
        <f t="shared" si="3"/>
        <v/>
      </c>
      <c r="P35" s="262"/>
      <c r="Q35" s="263"/>
      <c r="R35" s="264"/>
      <c r="S35" s="263"/>
      <c r="T35" s="264"/>
      <c r="U35" s="265"/>
    </row>
    <row r="36" spans="1:21" ht="15.95" customHeight="1">
      <c r="A36" s="67">
        <v>29</v>
      </c>
      <c r="B36" s="241"/>
      <c r="C36" s="79" t="str">
        <f t="shared" si="0"/>
        <v/>
      </c>
      <c r="D36" s="115" t="str">
        <f t="shared" si="1"/>
        <v/>
      </c>
      <c r="E36" s="247"/>
      <c r="F36" s="248"/>
      <c r="G36" s="249"/>
      <c r="H36" s="248"/>
      <c r="I36" s="249"/>
      <c r="J36" s="250"/>
      <c r="L36" s="84">
        <v>29</v>
      </c>
      <c r="M36" s="256"/>
      <c r="N36" s="85" t="str">
        <f t="shared" si="2"/>
        <v/>
      </c>
      <c r="O36" s="118" t="str">
        <f t="shared" si="3"/>
        <v/>
      </c>
      <c r="P36" s="262"/>
      <c r="Q36" s="263"/>
      <c r="R36" s="264"/>
      <c r="S36" s="263"/>
      <c r="T36" s="264"/>
      <c r="U36" s="265"/>
    </row>
    <row r="37" spans="1:21" ht="15.95" customHeight="1">
      <c r="A37" s="67">
        <v>30</v>
      </c>
      <c r="B37" s="241"/>
      <c r="C37" s="79" t="str">
        <f t="shared" si="0"/>
        <v/>
      </c>
      <c r="D37" s="115" t="str">
        <f t="shared" si="1"/>
        <v/>
      </c>
      <c r="E37" s="247"/>
      <c r="F37" s="248"/>
      <c r="G37" s="249"/>
      <c r="H37" s="248"/>
      <c r="I37" s="249"/>
      <c r="J37" s="250"/>
      <c r="L37" s="84">
        <v>30</v>
      </c>
      <c r="M37" s="256"/>
      <c r="N37" s="85" t="str">
        <f t="shared" si="2"/>
        <v/>
      </c>
      <c r="O37" s="118" t="str">
        <f t="shared" si="3"/>
        <v/>
      </c>
      <c r="P37" s="262"/>
      <c r="Q37" s="263"/>
      <c r="R37" s="264"/>
      <c r="S37" s="263"/>
      <c r="T37" s="264"/>
      <c r="U37" s="265"/>
    </row>
    <row r="38" spans="1:21" ht="15.95" customHeight="1">
      <c r="A38" s="67">
        <v>31</v>
      </c>
      <c r="B38" s="241"/>
      <c r="C38" s="79" t="str">
        <f t="shared" si="0"/>
        <v/>
      </c>
      <c r="D38" s="115" t="str">
        <f t="shared" si="1"/>
        <v/>
      </c>
      <c r="E38" s="247"/>
      <c r="F38" s="248"/>
      <c r="G38" s="249"/>
      <c r="H38" s="248"/>
      <c r="I38" s="249"/>
      <c r="J38" s="250"/>
      <c r="L38" s="84">
        <v>31</v>
      </c>
      <c r="M38" s="256"/>
      <c r="N38" s="85" t="str">
        <f t="shared" si="2"/>
        <v/>
      </c>
      <c r="O38" s="118" t="str">
        <f t="shared" si="3"/>
        <v/>
      </c>
      <c r="P38" s="262"/>
      <c r="Q38" s="263"/>
      <c r="R38" s="264"/>
      <c r="S38" s="263"/>
      <c r="T38" s="264"/>
      <c r="U38" s="265"/>
    </row>
    <row r="39" spans="1:21" ht="15.95" customHeight="1">
      <c r="A39" s="67">
        <v>32</v>
      </c>
      <c r="B39" s="241"/>
      <c r="C39" s="79" t="str">
        <f t="shared" si="0"/>
        <v/>
      </c>
      <c r="D39" s="115" t="str">
        <f t="shared" si="1"/>
        <v/>
      </c>
      <c r="E39" s="247"/>
      <c r="F39" s="248"/>
      <c r="G39" s="249"/>
      <c r="H39" s="248"/>
      <c r="I39" s="249"/>
      <c r="J39" s="250"/>
      <c r="L39" s="84">
        <v>32</v>
      </c>
      <c r="M39" s="256"/>
      <c r="N39" s="85" t="str">
        <f t="shared" si="2"/>
        <v/>
      </c>
      <c r="O39" s="118" t="str">
        <f t="shared" si="3"/>
        <v/>
      </c>
      <c r="P39" s="262"/>
      <c r="Q39" s="263"/>
      <c r="R39" s="264"/>
      <c r="S39" s="263"/>
      <c r="T39" s="264"/>
      <c r="U39" s="265"/>
    </row>
    <row r="40" spans="1:21" ht="15.95" customHeight="1">
      <c r="A40" s="67">
        <v>33</v>
      </c>
      <c r="B40" s="241"/>
      <c r="C40" s="79" t="str">
        <f t="shared" ref="C40:C71" si="4">IF(B40="","",VLOOKUP(B40,名簿,2,FALSE))</f>
        <v/>
      </c>
      <c r="D40" s="115" t="str">
        <f t="shared" ref="D40:D71" si="5">IF(B40="","",IF(VLOOKUP(B40,名簿,4,FALSE)="","",VLOOKUP(B40,名簿,4,FALSE)))</f>
        <v/>
      </c>
      <c r="E40" s="247"/>
      <c r="F40" s="248"/>
      <c r="G40" s="249"/>
      <c r="H40" s="248"/>
      <c r="I40" s="249"/>
      <c r="J40" s="250"/>
      <c r="L40" s="84">
        <v>33</v>
      </c>
      <c r="M40" s="256"/>
      <c r="N40" s="85" t="str">
        <f t="shared" ref="N40:N71" si="6">IF(M40="","",VLOOKUP(M40,名簿,2,FALSE))</f>
        <v/>
      </c>
      <c r="O40" s="118" t="str">
        <f t="shared" ref="O40:O71" si="7">IF(M40="","",IF(VLOOKUP(M40,名簿,4,FALSE)="","",VLOOKUP(M40,名簿,4,FALSE)))</f>
        <v/>
      </c>
      <c r="P40" s="262"/>
      <c r="Q40" s="263"/>
      <c r="R40" s="264"/>
      <c r="S40" s="263"/>
      <c r="T40" s="264"/>
      <c r="U40" s="265"/>
    </row>
    <row r="41" spans="1:21" ht="15.95" customHeight="1">
      <c r="A41" s="67">
        <v>34</v>
      </c>
      <c r="B41" s="241"/>
      <c r="C41" s="79" t="str">
        <f t="shared" si="4"/>
        <v/>
      </c>
      <c r="D41" s="115" t="str">
        <f t="shared" si="5"/>
        <v/>
      </c>
      <c r="E41" s="247"/>
      <c r="F41" s="248"/>
      <c r="G41" s="249"/>
      <c r="H41" s="248"/>
      <c r="I41" s="249"/>
      <c r="J41" s="250"/>
      <c r="L41" s="84">
        <v>34</v>
      </c>
      <c r="M41" s="256"/>
      <c r="N41" s="85" t="str">
        <f t="shared" si="6"/>
        <v/>
      </c>
      <c r="O41" s="118" t="str">
        <f t="shared" si="7"/>
        <v/>
      </c>
      <c r="P41" s="262"/>
      <c r="Q41" s="263"/>
      <c r="R41" s="264"/>
      <c r="S41" s="263"/>
      <c r="T41" s="264"/>
      <c r="U41" s="265"/>
    </row>
    <row r="42" spans="1:21" ht="15.95" customHeight="1">
      <c r="A42" s="67">
        <v>35</v>
      </c>
      <c r="B42" s="241"/>
      <c r="C42" s="79" t="str">
        <f t="shared" si="4"/>
        <v/>
      </c>
      <c r="D42" s="115" t="str">
        <f t="shared" si="5"/>
        <v/>
      </c>
      <c r="E42" s="247"/>
      <c r="F42" s="248"/>
      <c r="G42" s="249"/>
      <c r="H42" s="248"/>
      <c r="I42" s="249"/>
      <c r="J42" s="250"/>
      <c r="L42" s="84">
        <v>35</v>
      </c>
      <c r="M42" s="256"/>
      <c r="N42" s="85" t="str">
        <f t="shared" si="6"/>
        <v/>
      </c>
      <c r="O42" s="118" t="str">
        <f t="shared" si="7"/>
        <v/>
      </c>
      <c r="P42" s="262"/>
      <c r="Q42" s="263"/>
      <c r="R42" s="264"/>
      <c r="S42" s="263"/>
      <c r="T42" s="264"/>
      <c r="U42" s="265"/>
    </row>
    <row r="43" spans="1:21" ht="15.95" customHeight="1">
      <c r="A43" s="67">
        <v>36</v>
      </c>
      <c r="B43" s="241"/>
      <c r="C43" s="79" t="str">
        <f t="shared" si="4"/>
        <v/>
      </c>
      <c r="D43" s="115" t="str">
        <f t="shared" si="5"/>
        <v/>
      </c>
      <c r="E43" s="247"/>
      <c r="F43" s="248"/>
      <c r="G43" s="249"/>
      <c r="H43" s="248"/>
      <c r="I43" s="249"/>
      <c r="J43" s="250"/>
      <c r="L43" s="84">
        <v>36</v>
      </c>
      <c r="M43" s="256"/>
      <c r="N43" s="85" t="str">
        <f t="shared" si="6"/>
        <v/>
      </c>
      <c r="O43" s="118" t="str">
        <f t="shared" si="7"/>
        <v/>
      </c>
      <c r="P43" s="262"/>
      <c r="Q43" s="263"/>
      <c r="R43" s="264"/>
      <c r="S43" s="263"/>
      <c r="T43" s="264"/>
      <c r="U43" s="265"/>
    </row>
    <row r="44" spans="1:21" ht="15.95" customHeight="1">
      <c r="A44" s="67">
        <v>37</v>
      </c>
      <c r="B44" s="241"/>
      <c r="C44" s="79" t="str">
        <f t="shared" si="4"/>
        <v/>
      </c>
      <c r="D44" s="115" t="str">
        <f t="shared" si="5"/>
        <v/>
      </c>
      <c r="E44" s="247"/>
      <c r="F44" s="248"/>
      <c r="G44" s="249"/>
      <c r="H44" s="248"/>
      <c r="I44" s="249"/>
      <c r="J44" s="250"/>
      <c r="L44" s="84">
        <v>37</v>
      </c>
      <c r="M44" s="256"/>
      <c r="N44" s="85" t="str">
        <f t="shared" si="6"/>
        <v/>
      </c>
      <c r="O44" s="118" t="str">
        <f t="shared" si="7"/>
        <v/>
      </c>
      <c r="P44" s="262"/>
      <c r="Q44" s="263"/>
      <c r="R44" s="264"/>
      <c r="S44" s="263"/>
      <c r="T44" s="264"/>
      <c r="U44" s="265"/>
    </row>
    <row r="45" spans="1:21" ht="15.95" customHeight="1">
      <c r="A45" s="67">
        <v>38</v>
      </c>
      <c r="B45" s="241"/>
      <c r="C45" s="79" t="str">
        <f t="shared" si="4"/>
        <v/>
      </c>
      <c r="D45" s="115" t="str">
        <f t="shared" si="5"/>
        <v/>
      </c>
      <c r="E45" s="247"/>
      <c r="F45" s="248"/>
      <c r="G45" s="249"/>
      <c r="H45" s="248"/>
      <c r="I45" s="249"/>
      <c r="J45" s="250"/>
      <c r="L45" s="84">
        <v>38</v>
      </c>
      <c r="M45" s="256"/>
      <c r="N45" s="85" t="str">
        <f t="shared" si="6"/>
        <v/>
      </c>
      <c r="O45" s="118" t="str">
        <f t="shared" si="7"/>
        <v/>
      </c>
      <c r="P45" s="262"/>
      <c r="Q45" s="263"/>
      <c r="R45" s="264"/>
      <c r="S45" s="263"/>
      <c r="T45" s="264"/>
      <c r="U45" s="265"/>
    </row>
    <row r="46" spans="1:21" ht="15.95" customHeight="1">
      <c r="A46" s="67">
        <v>39</v>
      </c>
      <c r="B46" s="241"/>
      <c r="C46" s="79" t="str">
        <f t="shared" si="4"/>
        <v/>
      </c>
      <c r="D46" s="115" t="str">
        <f t="shared" si="5"/>
        <v/>
      </c>
      <c r="E46" s="247"/>
      <c r="F46" s="248"/>
      <c r="G46" s="249"/>
      <c r="H46" s="248"/>
      <c r="I46" s="249"/>
      <c r="J46" s="250"/>
      <c r="L46" s="84">
        <v>39</v>
      </c>
      <c r="M46" s="256"/>
      <c r="N46" s="85" t="str">
        <f t="shared" si="6"/>
        <v/>
      </c>
      <c r="O46" s="118" t="str">
        <f t="shared" si="7"/>
        <v/>
      </c>
      <c r="P46" s="262"/>
      <c r="Q46" s="263"/>
      <c r="R46" s="264"/>
      <c r="S46" s="263"/>
      <c r="T46" s="264"/>
      <c r="U46" s="265"/>
    </row>
    <row r="47" spans="1:21" ht="15.95" customHeight="1">
      <c r="A47" s="67">
        <v>40</v>
      </c>
      <c r="B47" s="241"/>
      <c r="C47" s="79" t="str">
        <f t="shared" si="4"/>
        <v/>
      </c>
      <c r="D47" s="115" t="str">
        <f t="shared" si="5"/>
        <v/>
      </c>
      <c r="E47" s="247"/>
      <c r="F47" s="248"/>
      <c r="G47" s="249"/>
      <c r="H47" s="248"/>
      <c r="I47" s="249"/>
      <c r="J47" s="250"/>
      <c r="L47" s="84">
        <v>40</v>
      </c>
      <c r="M47" s="256"/>
      <c r="N47" s="85" t="str">
        <f t="shared" si="6"/>
        <v/>
      </c>
      <c r="O47" s="118" t="str">
        <f t="shared" si="7"/>
        <v/>
      </c>
      <c r="P47" s="262"/>
      <c r="Q47" s="263"/>
      <c r="R47" s="264"/>
      <c r="S47" s="263"/>
      <c r="T47" s="264"/>
      <c r="U47" s="265"/>
    </row>
    <row r="48" spans="1:21" ht="15.95" customHeight="1">
      <c r="A48" s="67">
        <v>41</v>
      </c>
      <c r="B48" s="241"/>
      <c r="C48" s="79" t="str">
        <f t="shared" si="4"/>
        <v/>
      </c>
      <c r="D48" s="115" t="str">
        <f t="shared" si="5"/>
        <v/>
      </c>
      <c r="E48" s="247"/>
      <c r="F48" s="248"/>
      <c r="G48" s="249"/>
      <c r="H48" s="248"/>
      <c r="I48" s="249"/>
      <c r="J48" s="250"/>
      <c r="L48" s="84">
        <v>41</v>
      </c>
      <c r="M48" s="256"/>
      <c r="N48" s="85" t="str">
        <f t="shared" si="6"/>
        <v/>
      </c>
      <c r="O48" s="118" t="str">
        <f t="shared" si="7"/>
        <v/>
      </c>
      <c r="P48" s="262"/>
      <c r="Q48" s="263"/>
      <c r="R48" s="264"/>
      <c r="S48" s="263"/>
      <c r="T48" s="264"/>
      <c r="U48" s="265"/>
    </row>
    <row r="49" spans="1:21" ht="15.95" customHeight="1">
      <c r="A49" s="67">
        <v>42</v>
      </c>
      <c r="B49" s="241"/>
      <c r="C49" s="79" t="str">
        <f t="shared" si="4"/>
        <v/>
      </c>
      <c r="D49" s="115" t="str">
        <f t="shared" si="5"/>
        <v/>
      </c>
      <c r="E49" s="247"/>
      <c r="F49" s="248"/>
      <c r="G49" s="249"/>
      <c r="H49" s="248"/>
      <c r="I49" s="249"/>
      <c r="J49" s="250"/>
      <c r="L49" s="84">
        <v>42</v>
      </c>
      <c r="M49" s="256"/>
      <c r="N49" s="85" t="str">
        <f t="shared" si="6"/>
        <v/>
      </c>
      <c r="O49" s="118" t="str">
        <f t="shared" si="7"/>
        <v/>
      </c>
      <c r="P49" s="262"/>
      <c r="Q49" s="263"/>
      <c r="R49" s="264"/>
      <c r="S49" s="263"/>
      <c r="T49" s="264"/>
      <c r="U49" s="265"/>
    </row>
    <row r="50" spans="1:21" ht="15.95" customHeight="1">
      <c r="A50" s="67">
        <v>43</v>
      </c>
      <c r="B50" s="241"/>
      <c r="C50" s="79" t="str">
        <f t="shared" si="4"/>
        <v/>
      </c>
      <c r="D50" s="115" t="str">
        <f t="shared" si="5"/>
        <v/>
      </c>
      <c r="E50" s="247"/>
      <c r="F50" s="248"/>
      <c r="G50" s="249"/>
      <c r="H50" s="248"/>
      <c r="I50" s="249"/>
      <c r="J50" s="250"/>
      <c r="L50" s="84">
        <v>43</v>
      </c>
      <c r="M50" s="256"/>
      <c r="N50" s="85" t="str">
        <f t="shared" si="6"/>
        <v/>
      </c>
      <c r="O50" s="118" t="str">
        <f t="shared" si="7"/>
        <v/>
      </c>
      <c r="P50" s="262"/>
      <c r="Q50" s="263"/>
      <c r="R50" s="264"/>
      <c r="S50" s="263"/>
      <c r="T50" s="264"/>
      <c r="U50" s="265"/>
    </row>
    <row r="51" spans="1:21" ht="15.95" customHeight="1">
      <c r="A51" s="67">
        <v>44</v>
      </c>
      <c r="B51" s="241"/>
      <c r="C51" s="79" t="str">
        <f t="shared" si="4"/>
        <v/>
      </c>
      <c r="D51" s="115" t="str">
        <f t="shared" si="5"/>
        <v/>
      </c>
      <c r="E51" s="247"/>
      <c r="F51" s="248"/>
      <c r="G51" s="249"/>
      <c r="H51" s="248"/>
      <c r="I51" s="249"/>
      <c r="J51" s="250"/>
      <c r="L51" s="84">
        <v>44</v>
      </c>
      <c r="M51" s="256"/>
      <c r="N51" s="85" t="str">
        <f t="shared" si="6"/>
        <v/>
      </c>
      <c r="O51" s="118" t="str">
        <f t="shared" si="7"/>
        <v/>
      </c>
      <c r="P51" s="262"/>
      <c r="Q51" s="263"/>
      <c r="R51" s="264"/>
      <c r="S51" s="263"/>
      <c r="T51" s="264"/>
      <c r="U51" s="265"/>
    </row>
    <row r="52" spans="1:21" ht="15.95" customHeight="1">
      <c r="A52" s="67">
        <v>45</v>
      </c>
      <c r="B52" s="241"/>
      <c r="C52" s="79" t="str">
        <f t="shared" si="4"/>
        <v/>
      </c>
      <c r="D52" s="115" t="str">
        <f t="shared" si="5"/>
        <v/>
      </c>
      <c r="E52" s="247"/>
      <c r="F52" s="248"/>
      <c r="G52" s="249"/>
      <c r="H52" s="248"/>
      <c r="I52" s="249"/>
      <c r="J52" s="250"/>
      <c r="L52" s="84">
        <v>45</v>
      </c>
      <c r="M52" s="256"/>
      <c r="N52" s="85" t="str">
        <f t="shared" si="6"/>
        <v/>
      </c>
      <c r="O52" s="118" t="str">
        <f t="shared" si="7"/>
        <v/>
      </c>
      <c r="P52" s="262"/>
      <c r="Q52" s="263"/>
      <c r="R52" s="264"/>
      <c r="S52" s="263"/>
      <c r="T52" s="264"/>
      <c r="U52" s="265"/>
    </row>
    <row r="53" spans="1:21" ht="15.95" customHeight="1">
      <c r="A53" s="67">
        <v>46</v>
      </c>
      <c r="B53" s="241"/>
      <c r="C53" s="79" t="str">
        <f t="shared" si="4"/>
        <v/>
      </c>
      <c r="D53" s="115" t="str">
        <f t="shared" si="5"/>
        <v/>
      </c>
      <c r="E53" s="247"/>
      <c r="F53" s="248"/>
      <c r="G53" s="249"/>
      <c r="H53" s="248"/>
      <c r="I53" s="249"/>
      <c r="J53" s="250"/>
      <c r="L53" s="84">
        <v>46</v>
      </c>
      <c r="M53" s="256"/>
      <c r="N53" s="85" t="str">
        <f t="shared" si="6"/>
        <v/>
      </c>
      <c r="O53" s="118" t="str">
        <f t="shared" si="7"/>
        <v/>
      </c>
      <c r="P53" s="262"/>
      <c r="Q53" s="263"/>
      <c r="R53" s="264"/>
      <c r="S53" s="263"/>
      <c r="T53" s="264"/>
      <c r="U53" s="265"/>
    </row>
    <row r="54" spans="1:21" ht="15.95" customHeight="1">
      <c r="A54" s="67">
        <v>47</v>
      </c>
      <c r="B54" s="241"/>
      <c r="C54" s="79" t="str">
        <f t="shared" si="4"/>
        <v/>
      </c>
      <c r="D54" s="115" t="str">
        <f t="shared" si="5"/>
        <v/>
      </c>
      <c r="E54" s="247"/>
      <c r="F54" s="248"/>
      <c r="G54" s="249"/>
      <c r="H54" s="248"/>
      <c r="I54" s="249"/>
      <c r="J54" s="250"/>
      <c r="L54" s="84">
        <v>47</v>
      </c>
      <c r="M54" s="256"/>
      <c r="N54" s="85" t="str">
        <f t="shared" si="6"/>
        <v/>
      </c>
      <c r="O54" s="118" t="str">
        <f t="shared" si="7"/>
        <v/>
      </c>
      <c r="P54" s="262"/>
      <c r="Q54" s="263"/>
      <c r="R54" s="264"/>
      <c r="S54" s="263"/>
      <c r="T54" s="264"/>
      <c r="U54" s="265"/>
    </row>
    <row r="55" spans="1:21" ht="15.95" customHeight="1">
      <c r="A55" s="67">
        <v>48</v>
      </c>
      <c r="B55" s="241"/>
      <c r="C55" s="79" t="str">
        <f t="shared" si="4"/>
        <v/>
      </c>
      <c r="D55" s="115" t="str">
        <f t="shared" si="5"/>
        <v/>
      </c>
      <c r="E55" s="247"/>
      <c r="F55" s="248"/>
      <c r="G55" s="249"/>
      <c r="H55" s="248"/>
      <c r="I55" s="249"/>
      <c r="J55" s="250"/>
      <c r="L55" s="84">
        <v>48</v>
      </c>
      <c r="M55" s="256"/>
      <c r="N55" s="85" t="str">
        <f t="shared" si="6"/>
        <v/>
      </c>
      <c r="O55" s="118" t="str">
        <f t="shared" si="7"/>
        <v/>
      </c>
      <c r="P55" s="262"/>
      <c r="Q55" s="263"/>
      <c r="R55" s="264"/>
      <c r="S55" s="263"/>
      <c r="T55" s="264"/>
      <c r="U55" s="265"/>
    </row>
    <row r="56" spans="1:21" ht="15.95" customHeight="1">
      <c r="A56" s="67">
        <v>49</v>
      </c>
      <c r="B56" s="241"/>
      <c r="C56" s="79" t="str">
        <f t="shared" si="4"/>
        <v/>
      </c>
      <c r="D56" s="115" t="str">
        <f t="shared" si="5"/>
        <v/>
      </c>
      <c r="E56" s="247"/>
      <c r="F56" s="248"/>
      <c r="G56" s="249"/>
      <c r="H56" s="248"/>
      <c r="I56" s="249"/>
      <c r="J56" s="250"/>
      <c r="L56" s="84">
        <v>49</v>
      </c>
      <c r="M56" s="256"/>
      <c r="N56" s="85" t="str">
        <f t="shared" si="6"/>
        <v/>
      </c>
      <c r="O56" s="118" t="str">
        <f t="shared" si="7"/>
        <v/>
      </c>
      <c r="P56" s="262"/>
      <c r="Q56" s="263"/>
      <c r="R56" s="264"/>
      <c r="S56" s="263"/>
      <c r="T56" s="264"/>
      <c r="U56" s="265"/>
    </row>
    <row r="57" spans="1:21" ht="15.95" customHeight="1">
      <c r="A57" s="67">
        <v>50</v>
      </c>
      <c r="B57" s="241"/>
      <c r="C57" s="79" t="str">
        <f t="shared" si="4"/>
        <v/>
      </c>
      <c r="D57" s="115" t="str">
        <f t="shared" si="5"/>
        <v/>
      </c>
      <c r="E57" s="247"/>
      <c r="F57" s="248"/>
      <c r="G57" s="249"/>
      <c r="H57" s="248"/>
      <c r="I57" s="249"/>
      <c r="J57" s="250"/>
      <c r="L57" s="84">
        <v>50</v>
      </c>
      <c r="M57" s="256"/>
      <c r="N57" s="85" t="str">
        <f t="shared" si="6"/>
        <v/>
      </c>
      <c r="O57" s="118" t="str">
        <f t="shared" si="7"/>
        <v/>
      </c>
      <c r="P57" s="262"/>
      <c r="Q57" s="263"/>
      <c r="R57" s="264"/>
      <c r="S57" s="263"/>
      <c r="T57" s="264"/>
      <c r="U57" s="265"/>
    </row>
    <row r="58" spans="1:21" ht="15.95" customHeight="1">
      <c r="A58" s="67">
        <v>51</v>
      </c>
      <c r="B58" s="241"/>
      <c r="C58" s="79" t="str">
        <f t="shared" si="4"/>
        <v/>
      </c>
      <c r="D58" s="115" t="str">
        <f t="shared" si="5"/>
        <v/>
      </c>
      <c r="E58" s="247"/>
      <c r="F58" s="248"/>
      <c r="G58" s="249"/>
      <c r="H58" s="248"/>
      <c r="I58" s="249"/>
      <c r="J58" s="250"/>
      <c r="L58" s="84">
        <v>51</v>
      </c>
      <c r="M58" s="256"/>
      <c r="N58" s="85" t="str">
        <f t="shared" si="6"/>
        <v/>
      </c>
      <c r="O58" s="118" t="str">
        <f t="shared" si="7"/>
        <v/>
      </c>
      <c r="P58" s="262"/>
      <c r="Q58" s="263"/>
      <c r="R58" s="264"/>
      <c r="S58" s="263"/>
      <c r="T58" s="264"/>
      <c r="U58" s="265"/>
    </row>
    <row r="59" spans="1:21" ht="15.95" customHeight="1">
      <c r="A59" s="67">
        <v>52</v>
      </c>
      <c r="B59" s="241"/>
      <c r="C59" s="79" t="str">
        <f t="shared" si="4"/>
        <v/>
      </c>
      <c r="D59" s="115" t="str">
        <f t="shared" si="5"/>
        <v/>
      </c>
      <c r="E59" s="247"/>
      <c r="F59" s="248"/>
      <c r="G59" s="249"/>
      <c r="H59" s="248"/>
      <c r="I59" s="249"/>
      <c r="J59" s="250"/>
      <c r="L59" s="84">
        <v>52</v>
      </c>
      <c r="M59" s="256"/>
      <c r="N59" s="85" t="str">
        <f t="shared" si="6"/>
        <v/>
      </c>
      <c r="O59" s="118" t="str">
        <f t="shared" si="7"/>
        <v/>
      </c>
      <c r="P59" s="262"/>
      <c r="Q59" s="263"/>
      <c r="R59" s="264"/>
      <c r="S59" s="263"/>
      <c r="T59" s="264"/>
      <c r="U59" s="265"/>
    </row>
    <row r="60" spans="1:21" ht="15.95" customHeight="1">
      <c r="A60" s="67">
        <v>53</v>
      </c>
      <c r="B60" s="241"/>
      <c r="C60" s="79" t="str">
        <f t="shared" si="4"/>
        <v/>
      </c>
      <c r="D60" s="115" t="str">
        <f t="shared" si="5"/>
        <v/>
      </c>
      <c r="E60" s="247"/>
      <c r="F60" s="248"/>
      <c r="G60" s="249"/>
      <c r="H60" s="248"/>
      <c r="I60" s="249"/>
      <c r="J60" s="250"/>
      <c r="L60" s="84">
        <v>53</v>
      </c>
      <c r="M60" s="256"/>
      <c r="N60" s="85" t="str">
        <f t="shared" si="6"/>
        <v/>
      </c>
      <c r="O60" s="118" t="str">
        <f t="shared" si="7"/>
        <v/>
      </c>
      <c r="P60" s="262"/>
      <c r="Q60" s="263"/>
      <c r="R60" s="264"/>
      <c r="S60" s="263"/>
      <c r="T60" s="264"/>
      <c r="U60" s="265"/>
    </row>
    <row r="61" spans="1:21" ht="15.95" customHeight="1">
      <c r="A61" s="67">
        <v>54</v>
      </c>
      <c r="B61" s="241"/>
      <c r="C61" s="79" t="str">
        <f t="shared" si="4"/>
        <v/>
      </c>
      <c r="D61" s="115" t="str">
        <f t="shared" si="5"/>
        <v/>
      </c>
      <c r="E61" s="247"/>
      <c r="F61" s="248"/>
      <c r="G61" s="249"/>
      <c r="H61" s="248"/>
      <c r="I61" s="249"/>
      <c r="J61" s="250"/>
      <c r="L61" s="84">
        <v>54</v>
      </c>
      <c r="M61" s="256"/>
      <c r="N61" s="85" t="str">
        <f t="shared" si="6"/>
        <v/>
      </c>
      <c r="O61" s="118" t="str">
        <f t="shared" si="7"/>
        <v/>
      </c>
      <c r="P61" s="262"/>
      <c r="Q61" s="263"/>
      <c r="R61" s="264"/>
      <c r="S61" s="263"/>
      <c r="T61" s="264"/>
      <c r="U61" s="265"/>
    </row>
    <row r="62" spans="1:21" ht="15.95" customHeight="1">
      <c r="A62" s="67">
        <v>55</v>
      </c>
      <c r="B62" s="241"/>
      <c r="C62" s="79" t="str">
        <f t="shared" si="4"/>
        <v/>
      </c>
      <c r="D62" s="115" t="str">
        <f t="shared" si="5"/>
        <v/>
      </c>
      <c r="E62" s="247"/>
      <c r="F62" s="248"/>
      <c r="G62" s="249"/>
      <c r="H62" s="248"/>
      <c r="I62" s="249"/>
      <c r="J62" s="250"/>
      <c r="L62" s="84">
        <v>55</v>
      </c>
      <c r="M62" s="256"/>
      <c r="N62" s="85" t="str">
        <f t="shared" si="6"/>
        <v/>
      </c>
      <c r="O62" s="118" t="str">
        <f t="shared" si="7"/>
        <v/>
      </c>
      <c r="P62" s="262"/>
      <c r="Q62" s="263"/>
      <c r="R62" s="264"/>
      <c r="S62" s="263"/>
      <c r="T62" s="264"/>
      <c r="U62" s="265"/>
    </row>
    <row r="63" spans="1:21" ht="15.95" customHeight="1">
      <c r="A63" s="67">
        <v>56</v>
      </c>
      <c r="B63" s="241"/>
      <c r="C63" s="79" t="str">
        <f t="shared" si="4"/>
        <v/>
      </c>
      <c r="D63" s="115" t="str">
        <f t="shared" si="5"/>
        <v/>
      </c>
      <c r="E63" s="247"/>
      <c r="F63" s="248"/>
      <c r="G63" s="249"/>
      <c r="H63" s="248"/>
      <c r="I63" s="249"/>
      <c r="J63" s="250"/>
      <c r="L63" s="84">
        <v>56</v>
      </c>
      <c r="M63" s="256"/>
      <c r="N63" s="85" t="str">
        <f t="shared" si="6"/>
        <v/>
      </c>
      <c r="O63" s="118" t="str">
        <f t="shared" si="7"/>
        <v/>
      </c>
      <c r="P63" s="262"/>
      <c r="Q63" s="263"/>
      <c r="R63" s="264"/>
      <c r="S63" s="263"/>
      <c r="T63" s="264"/>
      <c r="U63" s="265"/>
    </row>
    <row r="64" spans="1:21" ht="15.95" customHeight="1">
      <c r="A64" s="67">
        <v>57</v>
      </c>
      <c r="B64" s="241"/>
      <c r="C64" s="79" t="str">
        <f t="shared" si="4"/>
        <v/>
      </c>
      <c r="D64" s="115" t="str">
        <f t="shared" si="5"/>
        <v/>
      </c>
      <c r="E64" s="247"/>
      <c r="F64" s="248"/>
      <c r="G64" s="249"/>
      <c r="H64" s="248"/>
      <c r="I64" s="249"/>
      <c r="J64" s="250"/>
      <c r="L64" s="84">
        <v>57</v>
      </c>
      <c r="M64" s="256"/>
      <c r="N64" s="85" t="str">
        <f t="shared" si="6"/>
        <v/>
      </c>
      <c r="O64" s="118" t="str">
        <f t="shared" si="7"/>
        <v/>
      </c>
      <c r="P64" s="262"/>
      <c r="Q64" s="263"/>
      <c r="R64" s="264"/>
      <c r="S64" s="263"/>
      <c r="T64" s="264"/>
      <c r="U64" s="265"/>
    </row>
    <row r="65" spans="1:21" ht="15.95" customHeight="1">
      <c r="A65" s="67">
        <v>58</v>
      </c>
      <c r="B65" s="241"/>
      <c r="C65" s="79" t="str">
        <f t="shared" si="4"/>
        <v/>
      </c>
      <c r="D65" s="115" t="str">
        <f t="shared" si="5"/>
        <v/>
      </c>
      <c r="E65" s="247"/>
      <c r="F65" s="248"/>
      <c r="G65" s="249"/>
      <c r="H65" s="248"/>
      <c r="I65" s="249"/>
      <c r="J65" s="250"/>
      <c r="L65" s="84">
        <v>58</v>
      </c>
      <c r="M65" s="256"/>
      <c r="N65" s="85" t="str">
        <f t="shared" si="6"/>
        <v/>
      </c>
      <c r="O65" s="118" t="str">
        <f t="shared" si="7"/>
        <v/>
      </c>
      <c r="P65" s="262"/>
      <c r="Q65" s="263"/>
      <c r="R65" s="264"/>
      <c r="S65" s="263"/>
      <c r="T65" s="264"/>
      <c r="U65" s="265"/>
    </row>
    <row r="66" spans="1:21" ht="15.95" customHeight="1">
      <c r="A66" s="67">
        <v>59</v>
      </c>
      <c r="B66" s="241"/>
      <c r="C66" s="79" t="str">
        <f t="shared" si="4"/>
        <v/>
      </c>
      <c r="D66" s="115" t="str">
        <f t="shared" si="5"/>
        <v/>
      </c>
      <c r="E66" s="247"/>
      <c r="F66" s="248"/>
      <c r="G66" s="249"/>
      <c r="H66" s="248"/>
      <c r="I66" s="249"/>
      <c r="J66" s="250"/>
      <c r="L66" s="84">
        <v>59</v>
      </c>
      <c r="M66" s="256"/>
      <c r="N66" s="85" t="str">
        <f t="shared" si="6"/>
        <v/>
      </c>
      <c r="O66" s="118" t="str">
        <f t="shared" si="7"/>
        <v/>
      </c>
      <c r="P66" s="262"/>
      <c r="Q66" s="263"/>
      <c r="R66" s="264"/>
      <c r="S66" s="263"/>
      <c r="T66" s="264"/>
      <c r="U66" s="265"/>
    </row>
    <row r="67" spans="1:21" ht="15.95" customHeight="1">
      <c r="A67" s="67">
        <v>60</v>
      </c>
      <c r="B67" s="241"/>
      <c r="C67" s="79" t="str">
        <f t="shared" si="4"/>
        <v/>
      </c>
      <c r="D67" s="115" t="str">
        <f t="shared" si="5"/>
        <v/>
      </c>
      <c r="E67" s="247"/>
      <c r="F67" s="248"/>
      <c r="G67" s="249"/>
      <c r="H67" s="248"/>
      <c r="I67" s="249"/>
      <c r="J67" s="250"/>
      <c r="L67" s="84">
        <v>60</v>
      </c>
      <c r="M67" s="256"/>
      <c r="N67" s="85" t="str">
        <f t="shared" si="6"/>
        <v/>
      </c>
      <c r="O67" s="118" t="str">
        <f t="shared" si="7"/>
        <v/>
      </c>
      <c r="P67" s="262"/>
      <c r="Q67" s="263"/>
      <c r="R67" s="264"/>
      <c r="S67" s="263"/>
      <c r="T67" s="264"/>
      <c r="U67" s="265"/>
    </row>
    <row r="68" spans="1:21" ht="15.95" customHeight="1">
      <c r="A68" s="67">
        <v>61</v>
      </c>
      <c r="B68" s="241"/>
      <c r="C68" s="79" t="str">
        <f t="shared" si="4"/>
        <v/>
      </c>
      <c r="D68" s="115" t="str">
        <f t="shared" si="5"/>
        <v/>
      </c>
      <c r="E68" s="247"/>
      <c r="F68" s="248"/>
      <c r="G68" s="249"/>
      <c r="H68" s="248"/>
      <c r="I68" s="249"/>
      <c r="J68" s="250"/>
      <c r="L68" s="84">
        <v>61</v>
      </c>
      <c r="M68" s="256"/>
      <c r="N68" s="85" t="str">
        <f t="shared" si="6"/>
        <v/>
      </c>
      <c r="O68" s="118" t="str">
        <f t="shared" si="7"/>
        <v/>
      </c>
      <c r="P68" s="262"/>
      <c r="Q68" s="263"/>
      <c r="R68" s="264"/>
      <c r="S68" s="263"/>
      <c r="T68" s="264"/>
      <c r="U68" s="265"/>
    </row>
    <row r="69" spans="1:21" ht="15.95" customHeight="1">
      <c r="A69" s="67">
        <v>62</v>
      </c>
      <c r="B69" s="241"/>
      <c r="C69" s="79" t="str">
        <f t="shared" si="4"/>
        <v/>
      </c>
      <c r="D69" s="115" t="str">
        <f t="shared" si="5"/>
        <v/>
      </c>
      <c r="E69" s="247"/>
      <c r="F69" s="248"/>
      <c r="G69" s="249"/>
      <c r="H69" s="248"/>
      <c r="I69" s="249"/>
      <c r="J69" s="250"/>
      <c r="L69" s="84">
        <v>62</v>
      </c>
      <c r="M69" s="256"/>
      <c r="N69" s="85" t="str">
        <f t="shared" si="6"/>
        <v/>
      </c>
      <c r="O69" s="118" t="str">
        <f t="shared" si="7"/>
        <v/>
      </c>
      <c r="P69" s="262"/>
      <c r="Q69" s="263"/>
      <c r="R69" s="264"/>
      <c r="S69" s="263"/>
      <c r="T69" s="264"/>
      <c r="U69" s="265"/>
    </row>
    <row r="70" spans="1:21" ht="15.95" customHeight="1">
      <c r="A70" s="67">
        <v>63</v>
      </c>
      <c r="B70" s="241"/>
      <c r="C70" s="79" t="str">
        <f t="shared" si="4"/>
        <v/>
      </c>
      <c r="D70" s="115" t="str">
        <f t="shared" si="5"/>
        <v/>
      </c>
      <c r="E70" s="247"/>
      <c r="F70" s="248"/>
      <c r="G70" s="249"/>
      <c r="H70" s="248"/>
      <c r="I70" s="249"/>
      <c r="J70" s="250"/>
      <c r="L70" s="84">
        <v>63</v>
      </c>
      <c r="M70" s="256"/>
      <c r="N70" s="85" t="str">
        <f t="shared" si="6"/>
        <v/>
      </c>
      <c r="O70" s="118" t="str">
        <f t="shared" si="7"/>
        <v/>
      </c>
      <c r="P70" s="262"/>
      <c r="Q70" s="263"/>
      <c r="R70" s="264"/>
      <c r="S70" s="263"/>
      <c r="T70" s="264"/>
      <c r="U70" s="265"/>
    </row>
    <row r="71" spans="1:21" ht="15.95" customHeight="1">
      <c r="A71" s="67">
        <v>64</v>
      </c>
      <c r="B71" s="241"/>
      <c r="C71" s="79" t="str">
        <f t="shared" si="4"/>
        <v/>
      </c>
      <c r="D71" s="115" t="str">
        <f t="shared" si="5"/>
        <v/>
      </c>
      <c r="E71" s="247"/>
      <c r="F71" s="248"/>
      <c r="G71" s="249"/>
      <c r="H71" s="248"/>
      <c r="I71" s="249"/>
      <c r="J71" s="250"/>
      <c r="L71" s="84">
        <v>64</v>
      </c>
      <c r="M71" s="256"/>
      <c r="N71" s="85" t="str">
        <f t="shared" si="6"/>
        <v/>
      </c>
      <c r="O71" s="118" t="str">
        <f t="shared" si="7"/>
        <v/>
      </c>
      <c r="P71" s="262"/>
      <c r="Q71" s="263"/>
      <c r="R71" s="264"/>
      <c r="S71" s="263"/>
      <c r="T71" s="264"/>
      <c r="U71" s="265"/>
    </row>
    <row r="72" spans="1:21" ht="15.95" customHeight="1">
      <c r="A72" s="67">
        <v>65</v>
      </c>
      <c r="B72" s="241"/>
      <c r="C72" s="79" t="str">
        <f t="shared" ref="C72:C87" si="8">IF(B72="","",VLOOKUP(B72,名簿,2,FALSE))</f>
        <v/>
      </c>
      <c r="D72" s="115" t="str">
        <f t="shared" ref="D72:D87" si="9">IF(B72="","",IF(VLOOKUP(B72,名簿,4,FALSE)="","",VLOOKUP(B72,名簿,4,FALSE)))</f>
        <v/>
      </c>
      <c r="E72" s="247"/>
      <c r="F72" s="248"/>
      <c r="G72" s="249"/>
      <c r="H72" s="248"/>
      <c r="I72" s="249"/>
      <c r="J72" s="250"/>
      <c r="L72" s="84">
        <v>65</v>
      </c>
      <c r="M72" s="256"/>
      <c r="N72" s="85" t="str">
        <f t="shared" ref="N72:N87" si="10">IF(M72="","",VLOOKUP(M72,名簿,2,FALSE))</f>
        <v/>
      </c>
      <c r="O72" s="118" t="str">
        <f t="shared" ref="O72:O87" si="11">IF(M72="","",IF(VLOOKUP(M72,名簿,4,FALSE)="","",VLOOKUP(M72,名簿,4,FALSE)))</f>
        <v/>
      </c>
      <c r="P72" s="262"/>
      <c r="Q72" s="263"/>
      <c r="R72" s="264"/>
      <c r="S72" s="263"/>
      <c r="T72" s="264"/>
      <c r="U72" s="265"/>
    </row>
    <row r="73" spans="1:21" ht="15.95" customHeight="1">
      <c r="A73" s="67">
        <v>66</v>
      </c>
      <c r="B73" s="241"/>
      <c r="C73" s="79" t="str">
        <f t="shared" si="8"/>
        <v/>
      </c>
      <c r="D73" s="115" t="str">
        <f t="shared" si="9"/>
        <v/>
      </c>
      <c r="E73" s="247"/>
      <c r="F73" s="248"/>
      <c r="G73" s="249"/>
      <c r="H73" s="248"/>
      <c r="I73" s="249"/>
      <c r="J73" s="250"/>
      <c r="L73" s="84">
        <v>66</v>
      </c>
      <c r="M73" s="256"/>
      <c r="N73" s="85" t="str">
        <f t="shared" si="10"/>
        <v/>
      </c>
      <c r="O73" s="118" t="str">
        <f t="shared" si="11"/>
        <v/>
      </c>
      <c r="P73" s="262"/>
      <c r="Q73" s="263"/>
      <c r="R73" s="264"/>
      <c r="S73" s="263"/>
      <c r="T73" s="264"/>
      <c r="U73" s="265"/>
    </row>
    <row r="74" spans="1:21" ht="15.95" customHeight="1">
      <c r="A74" s="67">
        <v>67</v>
      </c>
      <c r="B74" s="241"/>
      <c r="C74" s="79" t="str">
        <f t="shared" si="8"/>
        <v/>
      </c>
      <c r="D74" s="115" t="str">
        <f t="shared" si="9"/>
        <v/>
      </c>
      <c r="E74" s="247"/>
      <c r="F74" s="248"/>
      <c r="G74" s="249"/>
      <c r="H74" s="248"/>
      <c r="I74" s="249"/>
      <c r="J74" s="250"/>
      <c r="L74" s="84">
        <v>67</v>
      </c>
      <c r="M74" s="256"/>
      <c r="N74" s="85" t="str">
        <f t="shared" si="10"/>
        <v/>
      </c>
      <c r="O74" s="118" t="str">
        <f t="shared" si="11"/>
        <v/>
      </c>
      <c r="P74" s="262"/>
      <c r="Q74" s="263"/>
      <c r="R74" s="264"/>
      <c r="S74" s="263"/>
      <c r="T74" s="264"/>
      <c r="U74" s="265"/>
    </row>
    <row r="75" spans="1:21" ht="15.95" customHeight="1">
      <c r="A75" s="67">
        <v>68</v>
      </c>
      <c r="B75" s="241"/>
      <c r="C75" s="79" t="str">
        <f t="shared" si="8"/>
        <v/>
      </c>
      <c r="D75" s="115" t="str">
        <f t="shared" si="9"/>
        <v/>
      </c>
      <c r="E75" s="247"/>
      <c r="F75" s="248"/>
      <c r="G75" s="249"/>
      <c r="H75" s="248"/>
      <c r="I75" s="249"/>
      <c r="J75" s="250"/>
      <c r="L75" s="84">
        <v>68</v>
      </c>
      <c r="M75" s="256"/>
      <c r="N75" s="85" t="str">
        <f t="shared" si="10"/>
        <v/>
      </c>
      <c r="O75" s="118" t="str">
        <f t="shared" si="11"/>
        <v/>
      </c>
      <c r="P75" s="262"/>
      <c r="Q75" s="263"/>
      <c r="R75" s="264"/>
      <c r="S75" s="263"/>
      <c r="T75" s="264"/>
      <c r="U75" s="265"/>
    </row>
    <row r="76" spans="1:21" ht="15.95" customHeight="1">
      <c r="A76" s="67">
        <v>69</v>
      </c>
      <c r="B76" s="241"/>
      <c r="C76" s="79" t="str">
        <f t="shared" si="8"/>
        <v/>
      </c>
      <c r="D76" s="115" t="str">
        <f t="shared" si="9"/>
        <v/>
      </c>
      <c r="E76" s="247"/>
      <c r="F76" s="248"/>
      <c r="G76" s="249"/>
      <c r="H76" s="248"/>
      <c r="I76" s="249"/>
      <c r="J76" s="250"/>
      <c r="L76" s="84">
        <v>69</v>
      </c>
      <c r="M76" s="256"/>
      <c r="N76" s="85" t="str">
        <f t="shared" si="10"/>
        <v/>
      </c>
      <c r="O76" s="118" t="str">
        <f t="shared" si="11"/>
        <v/>
      </c>
      <c r="P76" s="262"/>
      <c r="Q76" s="263"/>
      <c r="R76" s="264"/>
      <c r="S76" s="263"/>
      <c r="T76" s="264"/>
      <c r="U76" s="265"/>
    </row>
    <row r="77" spans="1:21" ht="15.95" customHeight="1">
      <c r="A77" s="67">
        <v>70</v>
      </c>
      <c r="B77" s="241"/>
      <c r="C77" s="79" t="str">
        <f t="shared" si="8"/>
        <v/>
      </c>
      <c r="D77" s="115" t="str">
        <f t="shared" si="9"/>
        <v/>
      </c>
      <c r="E77" s="247"/>
      <c r="F77" s="248"/>
      <c r="G77" s="249"/>
      <c r="H77" s="248"/>
      <c r="I77" s="249"/>
      <c r="J77" s="250"/>
      <c r="L77" s="84">
        <v>70</v>
      </c>
      <c r="M77" s="256"/>
      <c r="N77" s="85" t="str">
        <f t="shared" si="10"/>
        <v/>
      </c>
      <c r="O77" s="118" t="str">
        <f t="shared" si="11"/>
        <v/>
      </c>
      <c r="P77" s="262"/>
      <c r="Q77" s="263"/>
      <c r="R77" s="264"/>
      <c r="S77" s="263"/>
      <c r="T77" s="264"/>
      <c r="U77" s="265"/>
    </row>
    <row r="78" spans="1:21" ht="15.95" customHeight="1">
      <c r="A78" s="67">
        <v>71</v>
      </c>
      <c r="B78" s="241"/>
      <c r="C78" s="79" t="str">
        <f t="shared" si="8"/>
        <v/>
      </c>
      <c r="D78" s="115" t="str">
        <f t="shared" si="9"/>
        <v/>
      </c>
      <c r="E78" s="247"/>
      <c r="F78" s="248"/>
      <c r="G78" s="249"/>
      <c r="H78" s="248"/>
      <c r="I78" s="249"/>
      <c r="J78" s="250"/>
      <c r="L78" s="84">
        <v>71</v>
      </c>
      <c r="M78" s="256"/>
      <c r="N78" s="85" t="str">
        <f t="shared" si="10"/>
        <v/>
      </c>
      <c r="O78" s="118" t="str">
        <f t="shared" si="11"/>
        <v/>
      </c>
      <c r="P78" s="262"/>
      <c r="Q78" s="263"/>
      <c r="R78" s="264"/>
      <c r="S78" s="263"/>
      <c r="T78" s="264"/>
      <c r="U78" s="265"/>
    </row>
    <row r="79" spans="1:21" ht="15.95" customHeight="1">
      <c r="A79" s="67">
        <v>72</v>
      </c>
      <c r="B79" s="241"/>
      <c r="C79" s="79" t="str">
        <f t="shared" si="8"/>
        <v/>
      </c>
      <c r="D79" s="115" t="str">
        <f t="shared" si="9"/>
        <v/>
      </c>
      <c r="E79" s="247"/>
      <c r="F79" s="248"/>
      <c r="G79" s="249"/>
      <c r="H79" s="248"/>
      <c r="I79" s="249"/>
      <c r="J79" s="250"/>
      <c r="L79" s="84">
        <v>72</v>
      </c>
      <c r="M79" s="256"/>
      <c r="N79" s="85" t="str">
        <f t="shared" si="10"/>
        <v/>
      </c>
      <c r="O79" s="118" t="str">
        <f t="shared" si="11"/>
        <v/>
      </c>
      <c r="P79" s="262"/>
      <c r="Q79" s="263"/>
      <c r="R79" s="264"/>
      <c r="S79" s="263"/>
      <c r="T79" s="264"/>
      <c r="U79" s="265"/>
    </row>
    <row r="80" spans="1:21" ht="15.95" customHeight="1">
      <c r="A80" s="67">
        <v>73</v>
      </c>
      <c r="B80" s="241"/>
      <c r="C80" s="79" t="str">
        <f t="shared" si="8"/>
        <v/>
      </c>
      <c r="D80" s="115" t="str">
        <f t="shared" si="9"/>
        <v/>
      </c>
      <c r="E80" s="247"/>
      <c r="F80" s="248"/>
      <c r="G80" s="249"/>
      <c r="H80" s="248"/>
      <c r="I80" s="249"/>
      <c r="J80" s="250"/>
      <c r="L80" s="84">
        <v>73</v>
      </c>
      <c r="M80" s="256"/>
      <c r="N80" s="85" t="str">
        <f t="shared" si="10"/>
        <v/>
      </c>
      <c r="O80" s="118" t="str">
        <f t="shared" si="11"/>
        <v/>
      </c>
      <c r="P80" s="262"/>
      <c r="Q80" s="263"/>
      <c r="R80" s="264"/>
      <c r="S80" s="263"/>
      <c r="T80" s="264"/>
      <c r="U80" s="265"/>
    </row>
    <row r="81" spans="1:21" ht="15.95" customHeight="1">
      <c r="A81" s="67">
        <v>74</v>
      </c>
      <c r="B81" s="241"/>
      <c r="C81" s="79" t="str">
        <f t="shared" si="8"/>
        <v/>
      </c>
      <c r="D81" s="115" t="str">
        <f t="shared" si="9"/>
        <v/>
      </c>
      <c r="E81" s="247"/>
      <c r="F81" s="248"/>
      <c r="G81" s="249"/>
      <c r="H81" s="248"/>
      <c r="I81" s="249"/>
      <c r="J81" s="250"/>
      <c r="L81" s="84">
        <v>74</v>
      </c>
      <c r="M81" s="256"/>
      <c r="N81" s="85" t="str">
        <f t="shared" si="10"/>
        <v/>
      </c>
      <c r="O81" s="118" t="str">
        <f t="shared" si="11"/>
        <v/>
      </c>
      <c r="P81" s="262"/>
      <c r="Q81" s="263"/>
      <c r="R81" s="264"/>
      <c r="S81" s="263"/>
      <c r="T81" s="264"/>
      <c r="U81" s="265"/>
    </row>
    <row r="82" spans="1:21" ht="15.95" customHeight="1">
      <c r="A82" s="67">
        <v>75</v>
      </c>
      <c r="B82" s="241"/>
      <c r="C82" s="79" t="str">
        <f t="shared" si="8"/>
        <v/>
      </c>
      <c r="D82" s="115" t="str">
        <f t="shared" si="9"/>
        <v/>
      </c>
      <c r="E82" s="247"/>
      <c r="F82" s="248"/>
      <c r="G82" s="249"/>
      <c r="H82" s="248"/>
      <c r="I82" s="249"/>
      <c r="J82" s="250"/>
      <c r="L82" s="84">
        <v>75</v>
      </c>
      <c r="M82" s="256"/>
      <c r="N82" s="85" t="str">
        <f t="shared" si="10"/>
        <v/>
      </c>
      <c r="O82" s="118" t="str">
        <f t="shared" si="11"/>
        <v/>
      </c>
      <c r="P82" s="262"/>
      <c r="Q82" s="263"/>
      <c r="R82" s="264"/>
      <c r="S82" s="263"/>
      <c r="T82" s="264"/>
      <c r="U82" s="265"/>
    </row>
    <row r="83" spans="1:21" ht="15.95" customHeight="1">
      <c r="A83" s="67">
        <v>76</v>
      </c>
      <c r="B83" s="241"/>
      <c r="C83" s="79" t="str">
        <f t="shared" si="8"/>
        <v/>
      </c>
      <c r="D83" s="115" t="str">
        <f t="shared" si="9"/>
        <v/>
      </c>
      <c r="E83" s="247"/>
      <c r="F83" s="248"/>
      <c r="G83" s="249"/>
      <c r="H83" s="248"/>
      <c r="I83" s="249"/>
      <c r="J83" s="250"/>
      <c r="L83" s="84">
        <v>76</v>
      </c>
      <c r="M83" s="256"/>
      <c r="N83" s="85" t="str">
        <f t="shared" si="10"/>
        <v/>
      </c>
      <c r="O83" s="118" t="str">
        <f t="shared" si="11"/>
        <v/>
      </c>
      <c r="P83" s="262"/>
      <c r="Q83" s="263"/>
      <c r="R83" s="264"/>
      <c r="S83" s="263"/>
      <c r="T83" s="264"/>
      <c r="U83" s="265"/>
    </row>
    <row r="84" spans="1:21" ht="15.95" customHeight="1">
      <c r="A84" s="67">
        <v>77</v>
      </c>
      <c r="B84" s="241"/>
      <c r="C84" s="79" t="str">
        <f t="shared" si="8"/>
        <v/>
      </c>
      <c r="D84" s="115" t="str">
        <f t="shared" si="9"/>
        <v/>
      </c>
      <c r="E84" s="247"/>
      <c r="F84" s="248"/>
      <c r="G84" s="249"/>
      <c r="H84" s="248"/>
      <c r="I84" s="249"/>
      <c r="J84" s="250"/>
      <c r="L84" s="84">
        <v>77</v>
      </c>
      <c r="M84" s="256"/>
      <c r="N84" s="85" t="str">
        <f t="shared" si="10"/>
        <v/>
      </c>
      <c r="O84" s="118" t="str">
        <f t="shared" si="11"/>
        <v/>
      </c>
      <c r="P84" s="262"/>
      <c r="Q84" s="263"/>
      <c r="R84" s="264"/>
      <c r="S84" s="263"/>
      <c r="T84" s="264"/>
      <c r="U84" s="265"/>
    </row>
    <row r="85" spans="1:21" ht="15.95" customHeight="1">
      <c r="A85" s="67">
        <v>78</v>
      </c>
      <c r="B85" s="241"/>
      <c r="C85" s="79" t="str">
        <f t="shared" si="8"/>
        <v/>
      </c>
      <c r="D85" s="115" t="str">
        <f t="shared" si="9"/>
        <v/>
      </c>
      <c r="E85" s="247"/>
      <c r="F85" s="248"/>
      <c r="G85" s="249"/>
      <c r="H85" s="248"/>
      <c r="I85" s="249"/>
      <c r="J85" s="250"/>
      <c r="L85" s="84">
        <v>78</v>
      </c>
      <c r="M85" s="256"/>
      <c r="N85" s="85" t="str">
        <f t="shared" si="10"/>
        <v/>
      </c>
      <c r="O85" s="118" t="str">
        <f t="shared" si="11"/>
        <v/>
      </c>
      <c r="P85" s="262"/>
      <c r="Q85" s="263"/>
      <c r="R85" s="264"/>
      <c r="S85" s="263"/>
      <c r="T85" s="264"/>
      <c r="U85" s="265"/>
    </row>
    <row r="86" spans="1:21" ht="15.95" customHeight="1">
      <c r="A86" s="67">
        <v>79</v>
      </c>
      <c r="B86" s="241"/>
      <c r="C86" s="79" t="str">
        <f t="shared" si="8"/>
        <v/>
      </c>
      <c r="D86" s="115" t="str">
        <f t="shared" si="9"/>
        <v/>
      </c>
      <c r="E86" s="247"/>
      <c r="F86" s="248"/>
      <c r="G86" s="249"/>
      <c r="H86" s="248"/>
      <c r="I86" s="249"/>
      <c r="J86" s="250"/>
      <c r="L86" s="84">
        <v>79</v>
      </c>
      <c r="M86" s="256"/>
      <c r="N86" s="85" t="str">
        <f t="shared" si="10"/>
        <v/>
      </c>
      <c r="O86" s="118" t="str">
        <f t="shared" si="11"/>
        <v/>
      </c>
      <c r="P86" s="262"/>
      <c r="Q86" s="263"/>
      <c r="R86" s="264"/>
      <c r="S86" s="263"/>
      <c r="T86" s="264"/>
      <c r="U86" s="265"/>
    </row>
    <row r="87" spans="1:21" ht="15.95" customHeight="1" thickBot="1">
      <c r="A87" s="68">
        <v>80</v>
      </c>
      <c r="B87" s="242"/>
      <c r="C87" s="80" t="str">
        <f t="shared" si="8"/>
        <v/>
      </c>
      <c r="D87" s="116" t="str">
        <f t="shared" si="9"/>
        <v/>
      </c>
      <c r="E87" s="251"/>
      <c r="F87" s="252"/>
      <c r="G87" s="253"/>
      <c r="H87" s="252"/>
      <c r="I87" s="253"/>
      <c r="J87" s="254"/>
      <c r="L87" s="86">
        <v>80</v>
      </c>
      <c r="M87" s="257"/>
      <c r="N87" s="87" t="str">
        <f t="shared" si="10"/>
        <v/>
      </c>
      <c r="O87" s="119" t="str">
        <f t="shared" si="11"/>
        <v/>
      </c>
      <c r="P87" s="266"/>
      <c r="Q87" s="267"/>
      <c r="R87" s="268"/>
      <c r="S87" s="267"/>
      <c r="T87" s="268"/>
      <c r="U87" s="269"/>
    </row>
    <row r="88" spans="1:21" ht="15.95" customHeight="1"/>
    <row r="89" spans="1:21" ht="15.95" customHeight="1"/>
    <row r="90" spans="1:21" ht="15.95" customHeight="1"/>
    <row r="91" spans="1:21" ht="15.95" customHeight="1"/>
    <row r="92" spans="1:21" ht="15.95" customHeight="1"/>
    <row r="93" spans="1:21" ht="15.95" customHeight="1"/>
    <row r="94" spans="1:21" ht="15.95" customHeight="1"/>
    <row r="95" spans="1:21" ht="15.95" customHeight="1"/>
    <row r="96" spans="1:21" ht="15.95" customHeight="1"/>
    <row r="97" ht="15.95" customHeight="1"/>
  </sheetData>
  <sheetProtection password="8F39" sheet="1" objects="1" scenarios="1" selectLockedCells="1"/>
  <mergeCells count="17">
    <mergeCell ref="D3:E3"/>
    <mergeCell ref="O3:P3"/>
    <mergeCell ref="E6:J6"/>
    <mergeCell ref="D4:E4"/>
    <mergeCell ref="A1:J1"/>
    <mergeCell ref="L3:N4"/>
    <mergeCell ref="O4:P4"/>
    <mergeCell ref="L6:L7"/>
    <mergeCell ref="M6:M7"/>
    <mergeCell ref="N6:N7"/>
    <mergeCell ref="O6:O7"/>
    <mergeCell ref="P6:U6"/>
    <mergeCell ref="A6:A7"/>
    <mergeCell ref="A3:C4"/>
    <mergeCell ref="C6:C7"/>
    <mergeCell ref="D6:D7"/>
    <mergeCell ref="B6:B7"/>
  </mergeCells>
  <phoneticPr fontId="5"/>
  <conditionalFormatting sqref="F8:F87 H8:H87 J8:J87 Q8:Q87 S8:S87 U8:U87">
    <cfRule type="expression" dxfId="9923" priority="2905">
      <formula>E8=#REF!</formula>
    </cfRule>
    <cfRule type="expression" dxfId="9922" priority="2906">
      <formula>E8=#REF!</formula>
    </cfRule>
    <cfRule type="expression" dxfId="9921" priority="2907">
      <formula>E8=$W$17</formula>
    </cfRule>
    <cfRule type="expression" dxfId="9920" priority="2908">
      <formula>E8=#REF!</formula>
    </cfRule>
    <cfRule type="expression" dxfId="9919" priority="2909">
      <formula>E8=$W$16</formula>
    </cfRule>
    <cfRule type="expression" dxfId="9918" priority="2910">
      <formula>E8=$W$15</formula>
    </cfRule>
  </conditionalFormatting>
  <dataValidations count="2">
    <dataValidation type="list" allowBlank="1" showInputMessage="1" showErrorMessage="1" sqref="E8:E87 I8:I87 G8:G87">
      <formula1>$W$8:$W$18</formula1>
    </dataValidation>
    <dataValidation type="list" allowBlank="1" showInputMessage="1" showErrorMessage="1" sqref="P8:P87 T8:T87 R8:R87">
      <formula1>$W$21:$W$28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colBreaks count="1" manualBreakCount="1">
    <brk id="11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33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61" customWidth="1"/>
    <col min="2" max="2" width="3.5" style="61" hidden="1" customWidth="1"/>
    <col min="3" max="3" width="9" style="61"/>
    <col min="4" max="4" width="15" style="61" customWidth="1"/>
    <col min="5" max="6" width="5" style="61" customWidth="1"/>
    <col min="7" max="7" width="7.5" style="61" customWidth="1"/>
    <col min="8" max="8" width="8" style="61" customWidth="1"/>
    <col min="9" max="9" width="7.5" style="61" customWidth="1"/>
    <col min="10" max="10" width="8" style="61" customWidth="1"/>
    <col min="11" max="11" width="7.5" style="61" customWidth="1"/>
    <col min="12" max="12" width="8" style="61" customWidth="1"/>
    <col min="13" max="13" width="18.75" style="61" customWidth="1"/>
    <col min="14" max="16384" width="9" style="61"/>
  </cols>
  <sheetData>
    <row r="1" spans="1:14" ht="30" customHeight="1" thickBot="1">
      <c r="C1" s="4"/>
      <c r="D1" s="271">
        <f>名簿!$L$4</f>
        <v>2019</v>
      </c>
      <c r="E1" s="348" t="str">
        <f>市選入力!$A$1</f>
        <v>厚木市陸上競技選手権</v>
      </c>
      <c r="F1" s="348"/>
      <c r="G1" s="348"/>
      <c r="H1" s="348"/>
      <c r="I1" s="348"/>
      <c r="J1" s="348"/>
      <c r="K1" s="348"/>
      <c r="L1" s="5"/>
      <c r="M1" s="190" t="s">
        <v>20</v>
      </c>
    </row>
    <row r="2" spans="1:14" ht="30" customHeight="1">
      <c r="C2" s="191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188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2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2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92" t="s">
        <v>24</v>
      </c>
      <c r="M5" s="194" t="s">
        <v>207</v>
      </c>
      <c r="N5" s="187"/>
    </row>
    <row r="6" spans="1:14" ht="22.5" customHeight="1" thickBot="1"/>
    <row r="7" spans="1:14" ht="18" customHeight="1">
      <c r="A7" s="341"/>
      <c r="B7" s="366" t="s">
        <v>86</v>
      </c>
      <c r="C7" s="62" t="s">
        <v>6</v>
      </c>
      <c r="D7" s="57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63" t="s">
        <v>7</v>
      </c>
      <c r="D8" s="56" t="s">
        <v>65</v>
      </c>
      <c r="E8" s="324"/>
      <c r="F8" s="324"/>
      <c r="G8" s="64" t="s">
        <v>17</v>
      </c>
      <c r="H8" s="17" t="s">
        <v>8</v>
      </c>
      <c r="I8" s="64" t="s">
        <v>18</v>
      </c>
      <c r="J8" s="17" t="s">
        <v>8</v>
      </c>
      <c r="K8" s="6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IF(VLOOKUP($A9,市男,2,FALSE)="","",VLOOKUP($A9,市男,2,FALSE))</f>
        <v/>
      </c>
      <c r="C9" s="346"/>
      <c r="D9" s="18" t="str">
        <f>IF($B9="","",IF(VLOOKUP($B9,名簿,3,FALSE)="","",VLOOKUP($B9,名簿,3,FALSE)))</f>
        <v/>
      </c>
      <c r="E9" s="346" t="str">
        <f>IF($B9="","",IF(VLOOKUP($B9,名簿,4,FALSE)="","",VLOOKUP($B9,名簿,4,FALSE)))</f>
        <v/>
      </c>
      <c r="F9" s="346" t="str">
        <f>IF($B9="","",IF(VLOOKUP($B9,名簿,5,FALSE)="","",VLOOKUP($B9,名簿,5,FALSE)))</f>
        <v/>
      </c>
      <c r="G9" s="362" t="str">
        <f>IF(VLOOKUP($A9,市男,5,FALSE)="","",VLOOKUP($A9,市男,5,FALSE))</f>
        <v/>
      </c>
      <c r="H9" s="361" t="str">
        <f>IF(VLOOKUP($A9,市男,6,FALSE)="","",VLOOKUP($A9,市男,6,FALSE))</f>
        <v/>
      </c>
      <c r="I9" s="362" t="str">
        <f>IF(VLOOKUP($A9,市男,7,FALSE)="","",VLOOKUP($A9,市男,7,FALSE))</f>
        <v/>
      </c>
      <c r="J9" s="361" t="str">
        <f>IF(VLOOKUP($A9,市男,8,FALSE)="","",VLOOKUP($A9,市男,8,FALSE))</f>
        <v/>
      </c>
      <c r="K9" s="362" t="str">
        <f>IF(VLOOKUP($A9,市男,9,FALSE)="","",VLOOKUP($A9,市男,9,FALSE))</f>
        <v/>
      </c>
      <c r="L9" s="361" t="str">
        <f>IF(VLOOKUP($A9,市男,10,FALSE)="","",VLOOKUP($A9,市男,10,FALSE))</f>
        <v/>
      </c>
      <c r="M9" s="346" t="str">
        <f>IF($B9="","",IF(VLOOKUP($B9,名簿,7,FALSE)="","",VLOOKUP($B9,名簿,7,FALSE)))</f>
        <v/>
      </c>
      <c r="N9" s="347" t="str">
        <f>IF($B9="","",IF(VLOOKUP($B9,名簿,8,FALSE)="","",VLOOKUP($B9,名簿,8,FALSE)))</f>
        <v/>
      </c>
    </row>
    <row r="10" spans="1:14" ht="22.5" customHeight="1">
      <c r="A10" s="365"/>
      <c r="B10" s="336"/>
      <c r="C10" s="336"/>
      <c r="D10" s="19" t="str">
        <f>IF($B9="","",VLOOKUP($B9,名簿,2,FALSE))</f>
        <v/>
      </c>
      <c r="E10" s="336"/>
      <c r="F10" s="336"/>
      <c r="G10" s="344"/>
      <c r="H10" s="343"/>
      <c r="I10" s="344"/>
      <c r="J10" s="343"/>
      <c r="K10" s="344"/>
      <c r="L10" s="343"/>
      <c r="M10" s="336"/>
      <c r="N10" s="323"/>
    </row>
    <row r="11" spans="1:14" ht="13.5" customHeight="1">
      <c r="A11" s="345">
        <f>A9+1</f>
        <v>2</v>
      </c>
      <c r="B11" s="336" t="str">
        <f>IF(VLOOKUP($A11,市男,2,FALSE)="","",VLOOKUP($A11,市男,2,FALSE))</f>
        <v/>
      </c>
      <c r="C11" s="336"/>
      <c r="D11" s="20" t="str">
        <f>IF($B11="","",IF(VLOOKUP($B11,名簿,3,FALSE)="","",VLOOKUP($B11,名簿,3,FALSE)))</f>
        <v/>
      </c>
      <c r="E11" s="336" t="str">
        <f>IF($B11="","",IF(VLOOKUP($B11,名簿,4,FALSE)="","",VLOOKUP($B11,名簿,4,FALSE)))</f>
        <v/>
      </c>
      <c r="F11" s="336" t="str">
        <f>IF($B11="","",IF(VLOOKUP($B11,名簿,5,FALSE)="","",VLOOKUP($B11,名簿,5,FALSE)))</f>
        <v/>
      </c>
      <c r="G11" s="344" t="str">
        <f>IF(VLOOKUP($A11,市男,5,FALSE)="","",VLOOKUP($A11,市男,5,FALSE))</f>
        <v/>
      </c>
      <c r="H11" s="343" t="str">
        <f>IF(VLOOKUP($A11,市男,6,FALSE)="","",VLOOKUP($A11,市男,6,FALSE))</f>
        <v/>
      </c>
      <c r="I11" s="344" t="str">
        <f>IF(VLOOKUP($A11,市男,7,FALSE)="","",VLOOKUP($A11,市男,7,FALSE))</f>
        <v/>
      </c>
      <c r="J11" s="343" t="str">
        <f>IF(VLOOKUP($A11,市男,8,FALSE)="","",VLOOKUP($A11,市男,8,FALSE))</f>
        <v/>
      </c>
      <c r="K11" s="344" t="str">
        <f>IF(VLOOKUP($A11,市男,9,FALSE)="","",VLOOKUP($A11,市男,9,FALSE))</f>
        <v/>
      </c>
      <c r="L11" s="343" t="str">
        <f>IF(VLOOKUP($A11,市男,10,FALSE)="","",VLOOKUP($A11,市男,10,FALSE))</f>
        <v/>
      </c>
      <c r="M11" s="336" t="str">
        <f>IF($B11="","",IF(VLOOKUP($B11,名簿,7,FALSE)="","",VLOOKUP($B11,名簿,7,FALSE)))</f>
        <v/>
      </c>
      <c r="N11" s="323" t="str">
        <f>IF($B11="","",IF(VLOOKUP($B11,名簿,8,FALSE)="","",VLOOKUP($B11,名簿,8,FALSE)))</f>
        <v/>
      </c>
    </row>
    <row r="12" spans="1:14" ht="21.75" customHeight="1">
      <c r="A12" s="345"/>
      <c r="B12" s="336"/>
      <c r="C12" s="336"/>
      <c r="D12" s="19" t="str">
        <f>IF($B11="","",VLOOKUP($B11,名簿,2,FALSE))</f>
        <v/>
      </c>
      <c r="E12" s="336"/>
      <c r="F12" s="336"/>
      <c r="G12" s="344"/>
      <c r="H12" s="343"/>
      <c r="I12" s="344"/>
      <c r="J12" s="343"/>
      <c r="K12" s="344"/>
      <c r="L12" s="343"/>
      <c r="M12" s="336"/>
      <c r="N12" s="323"/>
    </row>
    <row r="13" spans="1:14" ht="13.5" customHeight="1">
      <c r="A13" s="345">
        <f t="shared" ref="A13" si="0">A11+1</f>
        <v>3</v>
      </c>
      <c r="B13" s="336" t="str">
        <f>IF(VLOOKUP($A13,市男,2,FALSE)="","",VLOOKUP($A13,市男,2,FALSE))</f>
        <v/>
      </c>
      <c r="C13" s="336"/>
      <c r="D13" s="20" t="str">
        <f>IF($B13="","",IF(VLOOKUP($B13,名簿,3,FALSE)="","",VLOOKUP($B13,名簿,3,FALSE)))</f>
        <v/>
      </c>
      <c r="E13" s="336" t="str">
        <f>IF($B13="","",IF(VLOOKUP($B13,名簿,4,FALSE)="","",VLOOKUP($B13,名簿,4,FALSE)))</f>
        <v/>
      </c>
      <c r="F13" s="336" t="str">
        <f>IF($B13="","",IF(VLOOKUP($B13,名簿,5,FALSE)="","",VLOOKUP($B13,名簿,5,FALSE)))</f>
        <v/>
      </c>
      <c r="G13" s="344" t="str">
        <f>IF(VLOOKUP($A13,市男,5,FALSE)="","",VLOOKUP($A13,市男,5,FALSE))</f>
        <v/>
      </c>
      <c r="H13" s="343" t="str">
        <f>IF(VLOOKUP($A13,市男,6,FALSE)="","",VLOOKUP($A13,市男,6,FALSE))</f>
        <v/>
      </c>
      <c r="I13" s="344" t="str">
        <f>IF(VLOOKUP($A13,市男,7,FALSE)="","",VLOOKUP($A13,市男,7,FALSE))</f>
        <v/>
      </c>
      <c r="J13" s="343" t="str">
        <f>IF(VLOOKUP($A13,市男,8,FALSE)="","",VLOOKUP($A13,市男,8,FALSE))</f>
        <v/>
      </c>
      <c r="K13" s="344" t="str">
        <f>IF(VLOOKUP($A13,市男,9,FALSE)="","",VLOOKUP($A13,市男,9,FALSE))</f>
        <v/>
      </c>
      <c r="L13" s="343" t="str">
        <f>IF(VLOOKUP($A13,市男,10,FALSE)="","",VLOOKUP($A13,市男,10,FALSE))</f>
        <v/>
      </c>
      <c r="M13" s="336" t="str">
        <f>IF($B13="","",IF(VLOOKUP($B13,名簿,7,FALSE)="","",VLOOKUP($B13,名簿,7,FALSE)))</f>
        <v/>
      </c>
      <c r="N13" s="323" t="str">
        <f>IF($B13="","",IF(VLOOKUP($B13,名簿,8,FALSE)="","",VLOOKUP($B13,名簿,8,FALSE)))</f>
        <v/>
      </c>
    </row>
    <row r="14" spans="1:14" ht="21.75" customHeight="1">
      <c r="A14" s="345"/>
      <c r="B14" s="336"/>
      <c r="C14" s="336"/>
      <c r="D14" s="19" t="str">
        <f>IF($B13="","",VLOOKUP($B13,名簿,2,FALSE))</f>
        <v/>
      </c>
      <c r="E14" s="336"/>
      <c r="F14" s="336"/>
      <c r="G14" s="344"/>
      <c r="H14" s="343"/>
      <c r="I14" s="344"/>
      <c r="J14" s="343"/>
      <c r="K14" s="344"/>
      <c r="L14" s="343"/>
      <c r="M14" s="336"/>
      <c r="N14" s="323"/>
    </row>
    <row r="15" spans="1:14" ht="13.5" customHeight="1">
      <c r="A15" s="345">
        <f t="shared" ref="A15" si="1">A13+1</f>
        <v>4</v>
      </c>
      <c r="B15" s="336" t="str">
        <f>IF(VLOOKUP($A15,市男,2,FALSE)="","",VLOOKUP($A15,市男,2,FALSE))</f>
        <v/>
      </c>
      <c r="C15" s="336"/>
      <c r="D15" s="20" t="str">
        <f>IF($B15="","",IF(VLOOKUP($B15,名簿,3,FALSE)="","",VLOOKUP($B15,名簿,3,FALSE)))</f>
        <v/>
      </c>
      <c r="E15" s="336" t="str">
        <f>IF($B15="","",IF(VLOOKUP($B15,名簿,4,FALSE)="","",VLOOKUP($B15,名簿,4,FALSE)))</f>
        <v/>
      </c>
      <c r="F15" s="336" t="str">
        <f>IF($B15="","",IF(VLOOKUP($B15,名簿,5,FALSE)="","",VLOOKUP($B15,名簿,5,FALSE)))</f>
        <v/>
      </c>
      <c r="G15" s="344" t="str">
        <f>IF(VLOOKUP($A15,市男,5,FALSE)="","",VLOOKUP($A15,市男,5,FALSE))</f>
        <v/>
      </c>
      <c r="H15" s="343" t="str">
        <f>IF(VLOOKUP($A15,市男,6,FALSE)="","",VLOOKUP($A15,市男,6,FALSE))</f>
        <v/>
      </c>
      <c r="I15" s="344" t="str">
        <f>IF(VLOOKUP($A15,市男,7,FALSE)="","",VLOOKUP($A15,市男,7,FALSE))</f>
        <v/>
      </c>
      <c r="J15" s="343" t="str">
        <f>IF(VLOOKUP($A15,市男,8,FALSE)="","",VLOOKUP($A15,市男,8,FALSE))</f>
        <v/>
      </c>
      <c r="K15" s="344" t="str">
        <f>IF(VLOOKUP($A15,市男,9,FALSE)="","",VLOOKUP($A15,市男,9,FALSE))</f>
        <v/>
      </c>
      <c r="L15" s="343" t="str">
        <f>IF(VLOOKUP($A15,市男,10,FALSE)="","",VLOOKUP($A15,市男,10,FALSE))</f>
        <v/>
      </c>
      <c r="M15" s="336" t="str">
        <f>IF($B15="","",IF(VLOOKUP($B15,名簿,7,FALSE)="","",VLOOKUP($B15,名簿,7,FALSE)))</f>
        <v/>
      </c>
      <c r="N15" s="323" t="str">
        <f>IF($B15="","",IF(VLOOKUP($B15,名簿,8,FALSE)="","",VLOOKUP($B15,名簿,8,FALSE)))</f>
        <v/>
      </c>
    </row>
    <row r="16" spans="1:14" ht="22.5" customHeight="1">
      <c r="A16" s="345"/>
      <c r="B16" s="336"/>
      <c r="C16" s="336"/>
      <c r="D16" s="19" t="str">
        <f>IF($B15="","",VLOOKUP($B15,名簿,2,FALSE))</f>
        <v/>
      </c>
      <c r="E16" s="336"/>
      <c r="F16" s="336"/>
      <c r="G16" s="344"/>
      <c r="H16" s="343"/>
      <c r="I16" s="344"/>
      <c r="J16" s="343"/>
      <c r="K16" s="344"/>
      <c r="L16" s="343"/>
      <c r="M16" s="336"/>
      <c r="N16" s="323"/>
    </row>
    <row r="17" spans="1:14" ht="13.5" customHeight="1">
      <c r="A17" s="345">
        <f t="shared" ref="A17" si="2">A15+1</f>
        <v>5</v>
      </c>
      <c r="B17" s="336" t="str">
        <f>IF(VLOOKUP($A17,市男,2,FALSE)="","",VLOOKUP($A17,市男,2,FALSE))</f>
        <v/>
      </c>
      <c r="C17" s="336"/>
      <c r="D17" s="20" t="str">
        <f>IF($B17="","",IF(VLOOKUP($B17,名簿,3,FALSE)="","",VLOOKUP($B17,名簿,3,FALSE)))</f>
        <v/>
      </c>
      <c r="E17" s="336" t="str">
        <f>IF($B17="","",IF(VLOOKUP($B17,名簿,4,FALSE)="","",VLOOKUP($B17,名簿,4,FALSE)))</f>
        <v/>
      </c>
      <c r="F17" s="336" t="str">
        <f>IF($B17="","",IF(VLOOKUP($B17,名簿,5,FALSE)="","",VLOOKUP($B17,名簿,5,FALSE)))</f>
        <v/>
      </c>
      <c r="G17" s="344" t="str">
        <f>IF(VLOOKUP($A17,市男,5,FALSE)="","",VLOOKUP($A17,市男,5,FALSE))</f>
        <v/>
      </c>
      <c r="H17" s="343" t="str">
        <f>IF(VLOOKUP($A17,市男,6,FALSE)="","",VLOOKUP($A17,市男,6,FALSE))</f>
        <v/>
      </c>
      <c r="I17" s="344" t="str">
        <f>IF(VLOOKUP($A17,市男,7,FALSE)="","",VLOOKUP($A17,市男,7,FALSE))</f>
        <v/>
      </c>
      <c r="J17" s="343" t="str">
        <f>IF(VLOOKUP($A17,市男,8,FALSE)="","",VLOOKUP($A17,市男,8,FALSE))</f>
        <v/>
      </c>
      <c r="K17" s="344" t="str">
        <f>IF(VLOOKUP($A17,市男,9,FALSE)="","",VLOOKUP($A17,市男,9,FALSE))</f>
        <v/>
      </c>
      <c r="L17" s="343" t="str">
        <f>IF(VLOOKUP($A17,市男,10,FALSE)="","",VLOOKUP($A17,市男,10,FALSE))</f>
        <v/>
      </c>
      <c r="M17" s="336" t="str">
        <f>IF($B17="","",IF(VLOOKUP($B17,名簿,7,FALSE)="","",VLOOKUP($B17,名簿,7,FALSE)))</f>
        <v/>
      </c>
      <c r="N17" s="323" t="str">
        <f>IF($B17="","",IF(VLOOKUP($B17,名簿,8,FALSE)="","",VLOOKUP($B17,名簿,8,FALSE)))</f>
        <v/>
      </c>
    </row>
    <row r="18" spans="1:14" ht="22.5" customHeight="1">
      <c r="A18" s="345"/>
      <c r="B18" s="336"/>
      <c r="C18" s="336"/>
      <c r="D18" s="19" t="str">
        <f>IF($B17="","",VLOOKUP($B17,名簿,2,FALSE))</f>
        <v/>
      </c>
      <c r="E18" s="336"/>
      <c r="F18" s="336"/>
      <c r="G18" s="344"/>
      <c r="H18" s="343"/>
      <c r="I18" s="344"/>
      <c r="J18" s="343"/>
      <c r="K18" s="344"/>
      <c r="L18" s="343"/>
      <c r="M18" s="336"/>
      <c r="N18" s="323"/>
    </row>
    <row r="19" spans="1:14" ht="13.5" customHeight="1">
      <c r="A19" s="345">
        <f t="shared" ref="A19" si="3">A17+1</f>
        <v>6</v>
      </c>
      <c r="B19" s="336" t="str">
        <f>IF(VLOOKUP($A19,市男,2,FALSE)="","",VLOOKUP($A19,市男,2,FALSE))</f>
        <v/>
      </c>
      <c r="C19" s="336"/>
      <c r="D19" s="20" t="str">
        <f>IF($B19="","",IF(VLOOKUP($B19,名簿,3,FALSE)="","",VLOOKUP($B19,名簿,3,FALSE)))</f>
        <v/>
      </c>
      <c r="E19" s="336" t="str">
        <f>IF($B19="","",IF(VLOOKUP($B19,名簿,4,FALSE)="","",VLOOKUP($B19,名簿,4,FALSE)))</f>
        <v/>
      </c>
      <c r="F19" s="336" t="str">
        <f>IF($B19="","",IF(VLOOKUP($B19,名簿,5,FALSE)="","",VLOOKUP($B19,名簿,5,FALSE)))</f>
        <v/>
      </c>
      <c r="G19" s="344" t="str">
        <f>IF(VLOOKUP($A19,市男,5,FALSE)="","",VLOOKUP($A19,市男,5,FALSE))</f>
        <v/>
      </c>
      <c r="H19" s="343" t="str">
        <f>IF(VLOOKUP($A19,市男,6,FALSE)="","",VLOOKUP($A19,市男,6,FALSE))</f>
        <v/>
      </c>
      <c r="I19" s="344" t="str">
        <f>IF(VLOOKUP($A19,市男,7,FALSE)="","",VLOOKUP($A19,市男,7,FALSE))</f>
        <v/>
      </c>
      <c r="J19" s="343" t="str">
        <f>IF(VLOOKUP($A19,市男,8,FALSE)="","",VLOOKUP($A19,市男,8,FALSE))</f>
        <v/>
      </c>
      <c r="K19" s="344" t="str">
        <f>IF(VLOOKUP($A19,市男,9,FALSE)="","",VLOOKUP($A19,市男,9,FALSE))</f>
        <v/>
      </c>
      <c r="L19" s="343" t="str">
        <f>IF(VLOOKUP($A19,市男,10,FALSE)="","",VLOOKUP($A19,市男,10,FALSE))</f>
        <v/>
      </c>
      <c r="M19" s="336" t="str">
        <f>IF($B19="","",IF(VLOOKUP($B19,名簿,7,FALSE)="","",VLOOKUP($B19,名簿,7,FALSE)))</f>
        <v/>
      </c>
      <c r="N19" s="323" t="str">
        <f>IF($B19="","",IF(VLOOKUP($B19,名簿,8,FALSE)="","",VLOOKUP($B19,名簿,8,FALSE)))</f>
        <v/>
      </c>
    </row>
    <row r="20" spans="1:14" ht="21.75" customHeight="1">
      <c r="A20" s="345"/>
      <c r="B20" s="336"/>
      <c r="C20" s="336"/>
      <c r="D20" s="19" t="str">
        <f>IF($B19="","",VLOOKUP($B19,名簿,2,FALSE))</f>
        <v/>
      </c>
      <c r="E20" s="336"/>
      <c r="F20" s="336"/>
      <c r="G20" s="344"/>
      <c r="H20" s="343"/>
      <c r="I20" s="344"/>
      <c r="J20" s="343"/>
      <c r="K20" s="344"/>
      <c r="L20" s="343"/>
      <c r="M20" s="336"/>
      <c r="N20" s="323"/>
    </row>
    <row r="21" spans="1:14" ht="13.5" customHeight="1">
      <c r="A21" s="345">
        <f t="shared" ref="A21" si="4">A19+1</f>
        <v>7</v>
      </c>
      <c r="B21" s="336" t="str">
        <f>IF(VLOOKUP($A21,市男,2,FALSE)="","",VLOOKUP($A21,市男,2,FALSE))</f>
        <v/>
      </c>
      <c r="C21" s="336"/>
      <c r="D21" s="20" t="str">
        <f>IF($B21="","",IF(VLOOKUP($B21,名簿,3,FALSE)="","",VLOOKUP($B21,名簿,3,FALSE)))</f>
        <v/>
      </c>
      <c r="E21" s="336" t="str">
        <f>IF($B21="","",IF(VLOOKUP($B21,名簿,4,FALSE)="","",VLOOKUP($B21,名簿,4,FALSE)))</f>
        <v/>
      </c>
      <c r="F21" s="336" t="str">
        <f>IF($B21="","",IF(VLOOKUP($B21,名簿,5,FALSE)="","",VLOOKUP($B21,名簿,5,FALSE)))</f>
        <v/>
      </c>
      <c r="G21" s="344" t="str">
        <f>IF(VLOOKUP($A21,市男,5,FALSE)="","",VLOOKUP($A21,市男,5,FALSE))</f>
        <v/>
      </c>
      <c r="H21" s="343" t="str">
        <f>IF(VLOOKUP($A21,市男,6,FALSE)="","",VLOOKUP($A21,市男,6,FALSE))</f>
        <v/>
      </c>
      <c r="I21" s="344" t="str">
        <f>IF(VLOOKUP($A21,市男,7,FALSE)="","",VLOOKUP($A21,市男,7,FALSE))</f>
        <v/>
      </c>
      <c r="J21" s="343" t="str">
        <f>IF(VLOOKUP($A21,市男,8,FALSE)="","",VLOOKUP($A21,市男,8,FALSE))</f>
        <v/>
      </c>
      <c r="K21" s="344" t="str">
        <f>IF(VLOOKUP($A21,市男,9,FALSE)="","",VLOOKUP($A21,市男,9,FALSE))</f>
        <v/>
      </c>
      <c r="L21" s="343" t="str">
        <f>IF(VLOOKUP($A21,市男,10,FALSE)="","",VLOOKUP($A21,市男,10,FALSE))</f>
        <v/>
      </c>
      <c r="M21" s="336" t="str">
        <f>IF($B21="","",IF(VLOOKUP($B21,名簿,7,FALSE)="","",VLOOKUP($B21,名簿,7,FALSE)))</f>
        <v/>
      </c>
      <c r="N21" s="323" t="str">
        <f>IF($B21="","",IF(VLOOKUP($B21,名簿,8,FALSE)="","",VLOOKUP($B21,名簿,8,FALSE)))</f>
        <v/>
      </c>
    </row>
    <row r="22" spans="1:14" ht="22.5" customHeight="1">
      <c r="A22" s="345"/>
      <c r="B22" s="336"/>
      <c r="C22" s="336"/>
      <c r="D22" s="19" t="str">
        <f>IF($B21="","",VLOOKUP($B21,名簿,2,FALSE))</f>
        <v/>
      </c>
      <c r="E22" s="336"/>
      <c r="F22" s="336"/>
      <c r="G22" s="344"/>
      <c r="H22" s="343"/>
      <c r="I22" s="344"/>
      <c r="J22" s="343"/>
      <c r="K22" s="344"/>
      <c r="L22" s="343"/>
      <c r="M22" s="336"/>
      <c r="N22" s="323"/>
    </row>
    <row r="23" spans="1:14" ht="13.5" customHeight="1">
      <c r="A23" s="345">
        <f t="shared" ref="A23" si="5">A21+1</f>
        <v>8</v>
      </c>
      <c r="B23" s="336" t="str">
        <f>IF(VLOOKUP($A23,市男,2,FALSE)="","",VLOOKUP($A23,市男,2,FALSE))</f>
        <v/>
      </c>
      <c r="C23" s="336"/>
      <c r="D23" s="20" t="str">
        <f>IF($B23="","",IF(VLOOKUP($B23,名簿,3,FALSE)="","",VLOOKUP($B23,名簿,3,FALSE)))</f>
        <v/>
      </c>
      <c r="E23" s="336" t="str">
        <f>IF($B23="","",IF(VLOOKUP($B23,名簿,4,FALSE)="","",VLOOKUP($B23,名簿,4,FALSE)))</f>
        <v/>
      </c>
      <c r="F23" s="336" t="str">
        <f>IF($B23="","",IF(VLOOKUP($B23,名簿,5,FALSE)="","",VLOOKUP($B23,名簿,5,FALSE)))</f>
        <v/>
      </c>
      <c r="G23" s="344" t="str">
        <f>IF(VLOOKUP($A23,市男,5,FALSE)="","",VLOOKUP($A23,市男,5,FALSE))</f>
        <v/>
      </c>
      <c r="H23" s="343" t="str">
        <f>IF(VLOOKUP($A23,市男,6,FALSE)="","",VLOOKUP($A23,市男,6,FALSE))</f>
        <v/>
      </c>
      <c r="I23" s="344" t="str">
        <f>IF(VLOOKUP($A23,市男,7,FALSE)="","",VLOOKUP($A23,市男,7,FALSE))</f>
        <v/>
      </c>
      <c r="J23" s="343" t="str">
        <f>IF(VLOOKUP($A23,市男,8,FALSE)="","",VLOOKUP($A23,市男,8,FALSE))</f>
        <v/>
      </c>
      <c r="K23" s="344" t="str">
        <f>IF(VLOOKUP($A23,市男,9,FALSE)="","",VLOOKUP($A23,市男,9,FALSE))</f>
        <v/>
      </c>
      <c r="L23" s="343" t="str">
        <f>IF(VLOOKUP($A23,市男,10,FALSE)="","",VLOOKUP($A23,市男,10,FALSE))</f>
        <v/>
      </c>
      <c r="M23" s="336" t="str">
        <f>IF($B23="","",IF(VLOOKUP($B23,名簿,7,FALSE)="","",VLOOKUP($B23,名簿,7,FALSE)))</f>
        <v/>
      </c>
      <c r="N23" s="323" t="str">
        <f>IF($B23="","",IF(VLOOKUP($B23,名簿,8,FALSE)="","",VLOOKUP($B23,名簿,8,FALSE)))</f>
        <v/>
      </c>
    </row>
    <row r="24" spans="1:14" ht="22.5" customHeight="1">
      <c r="A24" s="345"/>
      <c r="B24" s="336"/>
      <c r="C24" s="336"/>
      <c r="D24" s="19" t="str">
        <f>IF($B23="","",VLOOKUP($B23,名簿,2,FALSE))</f>
        <v/>
      </c>
      <c r="E24" s="336"/>
      <c r="F24" s="336"/>
      <c r="G24" s="344"/>
      <c r="H24" s="343"/>
      <c r="I24" s="344"/>
      <c r="J24" s="343"/>
      <c r="K24" s="344"/>
      <c r="L24" s="343"/>
      <c r="M24" s="336"/>
      <c r="N24" s="323"/>
    </row>
    <row r="25" spans="1:14" ht="13.5" customHeight="1">
      <c r="A25" s="345">
        <f t="shared" ref="A25" si="6">A23+1</f>
        <v>9</v>
      </c>
      <c r="B25" s="336" t="str">
        <f>IF(VLOOKUP($A25,市男,2,FALSE)="","",VLOOKUP($A25,市男,2,FALSE))</f>
        <v/>
      </c>
      <c r="C25" s="336"/>
      <c r="D25" s="20" t="str">
        <f>IF($B25="","",IF(VLOOKUP($B25,名簿,3,FALSE)="","",VLOOKUP($B25,名簿,3,FALSE)))</f>
        <v/>
      </c>
      <c r="E25" s="336" t="str">
        <f>IF($B25="","",IF(VLOOKUP($B25,名簿,4,FALSE)="","",VLOOKUP($B25,名簿,4,FALSE)))</f>
        <v/>
      </c>
      <c r="F25" s="336" t="str">
        <f>IF($B25="","",IF(VLOOKUP($B25,名簿,5,FALSE)="","",VLOOKUP($B25,名簿,5,FALSE)))</f>
        <v/>
      </c>
      <c r="G25" s="344" t="str">
        <f>IF(VLOOKUP($A25,市男,5,FALSE)="","",VLOOKUP($A25,市男,5,FALSE))</f>
        <v/>
      </c>
      <c r="H25" s="343" t="str">
        <f>IF(VLOOKUP($A25,市男,6,FALSE)="","",VLOOKUP($A25,市男,6,FALSE))</f>
        <v/>
      </c>
      <c r="I25" s="344" t="str">
        <f>IF(VLOOKUP($A25,市男,7,FALSE)="","",VLOOKUP($A25,市男,7,FALSE))</f>
        <v/>
      </c>
      <c r="J25" s="343" t="str">
        <f>IF(VLOOKUP($A25,市男,8,FALSE)="","",VLOOKUP($A25,市男,8,FALSE))</f>
        <v/>
      </c>
      <c r="K25" s="344" t="str">
        <f>IF(VLOOKUP($A25,市男,9,FALSE)="","",VLOOKUP($A25,市男,9,FALSE))</f>
        <v/>
      </c>
      <c r="L25" s="343" t="str">
        <f>IF(VLOOKUP($A25,市男,10,FALSE)="","",VLOOKUP($A25,市男,10,FALSE))</f>
        <v/>
      </c>
      <c r="M25" s="336" t="str">
        <f>IF($B25="","",IF(VLOOKUP($B25,名簿,7,FALSE)="","",VLOOKUP($B25,名簿,7,FALSE)))</f>
        <v/>
      </c>
      <c r="N25" s="323" t="str">
        <f>IF($B25="","",IF(VLOOKUP($B25,名簿,8,FALSE)="","",VLOOKUP($B25,名簿,8,FALSE)))</f>
        <v/>
      </c>
    </row>
    <row r="26" spans="1:14" ht="22.5" customHeight="1">
      <c r="A26" s="345"/>
      <c r="B26" s="336"/>
      <c r="C26" s="336"/>
      <c r="D26" s="19" t="str">
        <f>IF($B25="","",VLOOKUP($B25,名簿,2,FALSE))</f>
        <v/>
      </c>
      <c r="E26" s="336"/>
      <c r="F26" s="336"/>
      <c r="G26" s="344"/>
      <c r="H26" s="343"/>
      <c r="I26" s="344"/>
      <c r="J26" s="343"/>
      <c r="K26" s="344"/>
      <c r="L26" s="343"/>
      <c r="M26" s="336"/>
      <c r="N26" s="323"/>
    </row>
    <row r="27" spans="1:14" ht="13.5" customHeight="1">
      <c r="A27" s="345">
        <f t="shared" ref="A27" si="7">A25+1</f>
        <v>10</v>
      </c>
      <c r="B27" s="336" t="str">
        <f>IF(VLOOKUP($A27,市男,2,FALSE)="","",VLOOKUP($A27,市男,2,FALSE))</f>
        <v/>
      </c>
      <c r="C27" s="336"/>
      <c r="D27" s="20" t="str">
        <f>IF($B27="","",IF(VLOOKUP($B27,名簿,3,FALSE)="","",VLOOKUP($B27,名簿,3,FALSE)))</f>
        <v/>
      </c>
      <c r="E27" s="336" t="str">
        <f>IF($B27="","",IF(VLOOKUP($B27,名簿,4,FALSE)="","",VLOOKUP($B27,名簿,4,FALSE)))</f>
        <v/>
      </c>
      <c r="F27" s="336" t="str">
        <f>IF($B27="","",IF(VLOOKUP($B27,名簿,5,FALSE)="","",VLOOKUP($B27,名簿,5,FALSE)))</f>
        <v/>
      </c>
      <c r="G27" s="344" t="str">
        <f>IF(VLOOKUP($A27,市男,5,FALSE)="","",VLOOKUP($A27,市男,5,FALSE))</f>
        <v/>
      </c>
      <c r="H27" s="343" t="str">
        <f>IF(VLOOKUP($A27,市男,6,FALSE)="","",VLOOKUP($A27,市男,6,FALSE))</f>
        <v/>
      </c>
      <c r="I27" s="344" t="str">
        <f>IF(VLOOKUP($A27,市男,7,FALSE)="","",VLOOKUP($A27,市男,7,FALSE))</f>
        <v/>
      </c>
      <c r="J27" s="343" t="str">
        <f>IF(VLOOKUP($A27,市男,8,FALSE)="","",VLOOKUP($A27,市男,8,FALSE))</f>
        <v/>
      </c>
      <c r="K27" s="344" t="str">
        <f>IF(VLOOKUP($A27,市男,9,FALSE)="","",VLOOKUP($A27,市男,9,FALSE))</f>
        <v/>
      </c>
      <c r="L27" s="343" t="str">
        <f>IF(VLOOKUP($A27,市男,10,FALSE)="","",VLOOKUP($A27,市男,10,FALSE))</f>
        <v/>
      </c>
      <c r="M27" s="336" t="str">
        <f>IF($B27="","",IF(VLOOKUP($B27,名簿,7,FALSE)="","",VLOOKUP($B27,名簿,7,FALSE)))</f>
        <v/>
      </c>
      <c r="N27" s="323" t="str">
        <f>IF($B27="","",IF(VLOOKUP($B27,名簿,8,FALSE)="","",VLOOKUP($B27,名簿,8,FALSE)))</f>
        <v/>
      </c>
    </row>
    <row r="28" spans="1:14" ht="22.5" customHeight="1">
      <c r="A28" s="345"/>
      <c r="B28" s="336"/>
      <c r="C28" s="336"/>
      <c r="D28" s="19" t="str">
        <f>IF($B27="","",VLOOKUP($B27,名簿,2,FALSE))</f>
        <v/>
      </c>
      <c r="E28" s="336"/>
      <c r="F28" s="336"/>
      <c r="G28" s="344"/>
      <c r="H28" s="343"/>
      <c r="I28" s="344"/>
      <c r="J28" s="343"/>
      <c r="K28" s="344"/>
      <c r="L28" s="343"/>
      <c r="M28" s="336"/>
      <c r="N28" s="323"/>
    </row>
    <row r="29" spans="1:14" ht="13.5" customHeight="1">
      <c r="A29" s="345">
        <f t="shared" ref="A29" si="8">A27+1</f>
        <v>11</v>
      </c>
      <c r="B29" s="336" t="str">
        <f>IF(VLOOKUP($A29,市男,2,FALSE)="","",VLOOKUP($A29,市男,2,FALSE))</f>
        <v/>
      </c>
      <c r="C29" s="336"/>
      <c r="D29" s="20" t="str">
        <f>IF($B29="","",IF(VLOOKUP($B29,名簿,3,FALSE)="","",VLOOKUP($B29,名簿,3,FALSE)))</f>
        <v/>
      </c>
      <c r="E29" s="336" t="str">
        <f>IF($B29="","",IF(VLOOKUP($B29,名簿,4,FALSE)="","",VLOOKUP($B29,名簿,4,FALSE)))</f>
        <v/>
      </c>
      <c r="F29" s="336" t="str">
        <f>IF($B29="","",IF(VLOOKUP($B29,名簿,5,FALSE)="","",VLOOKUP($B29,名簿,5,FALSE)))</f>
        <v/>
      </c>
      <c r="G29" s="344" t="str">
        <f>IF(VLOOKUP($A29,市男,5,FALSE)="","",VLOOKUP($A29,市男,5,FALSE))</f>
        <v/>
      </c>
      <c r="H29" s="343" t="str">
        <f>IF(VLOOKUP($A29,市男,6,FALSE)="","",VLOOKUP($A29,市男,6,FALSE))</f>
        <v/>
      </c>
      <c r="I29" s="344" t="str">
        <f>IF(VLOOKUP($A29,市男,7,FALSE)="","",VLOOKUP($A29,市男,7,FALSE))</f>
        <v/>
      </c>
      <c r="J29" s="343" t="str">
        <f>IF(VLOOKUP($A29,市男,8,FALSE)="","",VLOOKUP($A29,市男,8,FALSE))</f>
        <v/>
      </c>
      <c r="K29" s="344" t="str">
        <f>IF(VLOOKUP($A29,市男,9,FALSE)="","",VLOOKUP($A29,市男,9,FALSE))</f>
        <v/>
      </c>
      <c r="L29" s="343" t="str">
        <f>IF(VLOOKUP($A29,市男,10,FALSE)="","",VLOOKUP($A29,市男,10,FALSE))</f>
        <v/>
      </c>
      <c r="M29" s="336" t="str">
        <f>IF($B29="","",IF(VLOOKUP($B29,名簿,7,FALSE)="","",VLOOKUP($B29,名簿,7,FALSE)))</f>
        <v/>
      </c>
      <c r="N29" s="323" t="str">
        <f>IF($B29="","",IF(VLOOKUP($B29,名簿,8,FALSE)="","",VLOOKUP($B29,名簿,8,FALSE)))</f>
        <v/>
      </c>
    </row>
    <row r="30" spans="1:14" ht="22.5" customHeight="1">
      <c r="A30" s="345"/>
      <c r="B30" s="336"/>
      <c r="C30" s="336"/>
      <c r="D30" s="19" t="str">
        <f>IF($B29="","",VLOOKUP($B29,名簿,2,FALSE))</f>
        <v/>
      </c>
      <c r="E30" s="336"/>
      <c r="F30" s="336"/>
      <c r="G30" s="344"/>
      <c r="H30" s="343"/>
      <c r="I30" s="344"/>
      <c r="J30" s="343"/>
      <c r="K30" s="344"/>
      <c r="L30" s="343"/>
      <c r="M30" s="336"/>
      <c r="N30" s="323"/>
    </row>
    <row r="31" spans="1:14" ht="13.5" customHeight="1">
      <c r="A31" s="345">
        <f t="shared" ref="A31" si="9">A29+1</f>
        <v>12</v>
      </c>
      <c r="B31" s="336" t="str">
        <f>IF(VLOOKUP($A31,市男,2,FALSE)="","",VLOOKUP($A31,市男,2,FALSE))</f>
        <v/>
      </c>
      <c r="C31" s="336"/>
      <c r="D31" s="20" t="str">
        <f>IF($B31="","",IF(VLOOKUP($B31,名簿,3,FALSE)="","",VLOOKUP($B31,名簿,3,FALSE)))</f>
        <v/>
      </c>
      <c r="E31" s="336" t="str">
        <f>IF($B31="","",IF(VLOOKUP($B31,名簿,4,FALSE)="","",VLOOKUP($B31,名簿,4,FALSE)))</f>
        <v/>
      </c>
      <c r="F31" s="336" t="str">
        <f>IF($B31="","",IF(VLOOKUP($B31,名簿,5,FALSE)="","",VLOOKUP($B31,名簿,5,FALSE)))</f>
        <v/>
      </c>
      <c r="G31" s="344" t="str">
        <f>IF(VLOOKUP($A31,市男,5,FALSE)="","",VLOOKUP($A31,市男,5,FALSE))</f>
        <v/>
      </c>
      <c r="H31" s="343" t="str">
        <f>IF(VLOOKUP($A31,市男,6,FALSE)="","",VLOOKUP($A31,市男,6,FALSE))</f>
        <v/>
      </c>
      <c r="I31" s="344" t="str">
        <f>IF(VLOOKUP($A31,市男,7,FALSE)="","",VLOOKUP($A31,市男,7,FALSE))</f>
        <v/>
      </c>
      <c r="J31" s="343" t="str">
        <f>IF(VLOOKUP($A31,市男,8,FALSE)="","",VLOOKUP($A31,市男,8,FALSE))</f>
        <v/>
      </c>
      <c r="K31" s="344" t="str">
        <f>IF(VLOOKUP($A31,市男,9,FALSE)="","",VLOOKUP($A31,市男,9,FALSE))</f>
        <v/>
      </c>
      <c r="L31" s="343" t="str">
        <f>IF(VLOOKUP($A31,市男,10,FALSE)="","",VLOOKUP($A31,市男,10,FALSE))</f>
        <v/>
      </c>
      <c r="M31" s="336" t="str">
        <f>IF($B31="","",IF(VLOOKUP($B31,名簿,7,FALSE)="","",VLOOKUP($B31,名簿,7,FALSE)))</f>
        <v/>
      </c>
      <c r="N31" s="323" t="str">
        <f>IF($B31="","",IF(VLOOKUP($B31,名簿,8,FALSE)="","",VLOOKUP($B31,名簿,8,FALSE)))</f>
        <v/>
      </c>
    </row>
    <row r="32" spans="1:14" ht="21.75" customHeight="1">
      <c r="A32" s="345"/>
      <c r="B32" s="336"/>
      <c r="C32" s="336"/>
      <c r="D32" s="19" t="str">
        <f>IF($B31="","",VLOOKUP($B31,名簿,2,FALSE))</f>
        <v/>
      </c>
      <c r="E32" s="336"/>
      <c r="F32" s="336"/>
      <c r="G32" s="344"/>
      <c r="H32" s="343"/>
      <c r="I32" s="344"/>
      <c r="J32" s="343"/>
      <c r="K32" s="344"/>
      <c r="L32" s="343"/>
      <c r="M32" s="336"/>
      <c r="N32" s="323"/>
    </row>
    <row r="33" spans="1:14" ht="13.5" customHeight="1">
      <c r="A33" s="345">
        <f t="shared" ref="A33" si="10">A31+1</f>
        <v>13</v>
      </c>
      <c r="B33" s="336" t="str">
        <f>IF(VLOOKUP($A33,市男,2,FALSE)="","",VLOOKUP($A33,市男,2,FALSE))</f>
        <v/>
      </c>
      <c r="C33" s="336"/>
      <c r="D33" s="20" t="str">
        <f>IF($B33="","",IF(VLOOKUP($B33,名簿,3,FALSE)="","",VLOOKUP($B33,名簿,3,FALSE)))</f>
        <v/>
      </c>
      <c r="E33" s="336" t="str">
        <f>IF($B33="","",IF(VLOOKUP($B33,名簿,4,FALSE)="","",VLOOKUP($B33,名簿,4,FALSE)))</f>
        <v/>
      </c>
      <c r="F33" s="336" t="str">
        <f>IF($B33="","",IF(VLOOKUP($B33,名簿,5,FALSE)="","",VLOOKUP($B33,名簿,5,FALSE)))</f>
        <v/>
      </c>
      <c r="G33" s="344" t="str">
        <f>IF(VLOOKUP($A33,市男,5,FALSE)="","",VLOOKUP($A33,市男,5,FALSE))</f>
        <v/>
      </c>
      <c r="H33" s="343" t="str">
        <f>IF(VLOOKUP($A33,市男,6,FALSE)="","",VLOOKUP($A33,市男,6,FALSE))</f>
        <v/>
      </c>
      <c r="I33" s="344" t="str">
        <f>IF(VLOOKUP($A33,市男,7,FALSE)="","",VLOOKUP($A33,市男,7,FALSE))</f>
        <v/>
      </c>
      <c r="J33" s="343" t="str">
        <f>IF(VLOOKUP($A33,市男,8,FALSE)="","",VLOOKUP($A33,市男,8,FALSE))</f>
        <v/>
      </c>
      <c r="K33" s="344" t="str">
        <f>IF(VLOOKUP($A33,市男,9,FALSE)="","",VLOOKUP($A33,市男,9,FALSE))</f>
        <v/>
      </c>
      <c r="L33" s="343" t="str">
        <f>IF(VLOOKUP($A33,市男,10,FALSE)="","",VLOOKUP($A33,市男,10,FALSE))</f>
        <v/>
      </c>
      <c r="M33" s="336" t="str">
        <f>IF($B33="","",IF(VLOOKUP($B33,名簿,7,FALSE)="","",VLOOKUP($B33,名簿,7,FALSE)))</f>
        <v/>
      </c>
      <c r="N33" s="323" t="str">
        <f>IF($B33="","",IF(VLOOKUP($B33,名簿,8,FALSE)="","",VLOOKUP($B33,名簿,8,FALSE)))</f>
        <v/>
      </c>
    </row>
    <row r="34" spans="1:14" ht="21.75" customHeight="1">
      <c r="A34" s="345"/>
      <c r="B34" s="336"/>
      <c r="C34" s="336"/>
      <c r="D34" s="19" t="str">
        <f>IF($B33="","",VLOOKUP($B33,名簿,2,FALSE))</f>
        <v/>
      </c>
      <c r="E34" s="336"/>
      <c r="F34" s="336"/>
      <c r="G34" s="344"/>
      <c r="H34" s="343"/>
      <c r="I34" s="344"/>
      <c r="J34" s="343"/>
      <c r="K34" s="344"/>
      <c r="L34" s="343"/>
      <c r="M34" s="336"/>
      <c r="N34" s="323"/>
    </row>
    <row r="35" spans="1:14" ht="13.5" customHeight="1">
      <c r="A35" s="345">
        <f t="shared" ref="A35" si="11">A33+1</f>
        <v>14</v>
      </c>
      <c r="B35" s="336" t="str">
        <f>IF(VLOOKUP($A35,市男,2,FALSE)="","",VLOOKUP($A35,市男,2,FALSE))</f>
        <v/>
      </c>
      <c r="C35" s="336"/>
      <c r="D35" s="20" t="str">
        <f>IF($B35="","",IF(VLOOKUP($B35,名簿,3,FALSE)="","",VLOOKUP($B35,名簿,3,FALSE)))</f>
        <v/>
      </c>
      <c r="E35" s="336" t="str">
        <f>IF($B35="","",IF(VLOOKUP($B35,名簿,4,FALSE)="","",VLOOKUP($B35,名簿,4,FALSE)))</f>
        <v/>
      </c>
      <c r="F35" s="336" t="str">
        <f>IF($B35="","",IF(VLOOKUP($B35,名簿,5,FALSE)="","",VLOOKUP($B35,名簿,5,FALSE)))</f>
        <v/>
      </c>
      <c r="G35" s="344" t="str">
        <f>IF(VLOOKUP($A35,市男,5,FALSE)="","",VLOOKUP($A35,市男,5,FALSE))</f>
        <v/>
      </c>
      <c r="H35" s="343" t="str">
        <f>IF(VLOOKUP($A35,市男,6,FALSE)="","",VLOOKUP($A35,市男,6,FALSE))</f>
        <v/>
      </c>
      <c r="I35" s="344" t="str">
        <f>IF(VLOOKUP($A35,市男,7,FALSE)="","",VLOOKUP($A35,市男,7,FALSE))</f>
        <v/>
      </c>
      <c r="J35" s="343" t="str">
        <f>IF(VLOOKUP($A35,市男,8,FALSE)="","",VLOOKUP($A35,市男,8,FALSE))</f>
        <v/>
      </c>
      <c r="K35" s="344" t="str">
        <f>IF(VLOOKUP($A35,市男,9,FALSE)="","",VLOOKUP($A35,市男,9,FALSE))</f>
        <v/>
      </c>
      <c r="L35" s="343" t="str">
        <f>IF(VLOOKUP($A35,市男,10,FALSE)="","",VLOOKUP($A35,市男,10,FALSE))</f>
        <v/>
      </c>
      <c r="M35" s="336" t="str">
        <f>IF($B35="","",IF(VLOOKUP($B35,名簿,7,FALSE)="","",VLOOKUP($B35,名簿,7,FALSE)))</f>
        <v/>
      </c>
      <c r="N35" s="323" t="str">
        <f>IF($B35="","",IF(VLOOKUP($B35,名簿,8,FALSE)="","",VLOOKUP($B35,名簿,8,FALSE)))</f>
        <v/>
      </c>
    </row>
    <row r="36" spans="1:14" ht="22.5" customHeight="1">
      <c r="A36" s="345"/>
      <c r="B36" s="336"/>
      <c r="C36" s="336"/>
      <c r="D36" s="19" t="str">
        <f>IF($B35="","",VLOOKUP($B35,名簿,2,FALSE))</f>
        <v/>
      </c>
      <c r="E36" s="336"/>
      <c r="F36" s="336"/>
      <c r="G36" s="344"/>
      <c r="H36" s="343"/>
      <c r="I36" s="344"/>
      <c r="J36" s="343"/>
      <c r="K36" s="344"/>
      <c r="L36" s="343"/>
      <c r="M36" s="336"/>
      <c r="N36" s="323"/>
    </row>
    <row r="37" spans="1:14" ht="13.5" customHeight="1">
      <c r="A37" s="345">
        <f t="shared" ref="A37" si="12">A35+1</f>
        <v>15</v>
      </c>
      <c r="B37" s="336" t="str">
        <f>IF(VLOOKUP($A37,市男,2,FALSE)="","",VLOOKUP($A37,市男,2,FALSE))</f>
        <v/>
      </c>
      <c r="C37" s="336"/>
      <c r="D37" s="20" t="str">
        <f>IF($B37="","",IF(VLOOKUP($B37,名簿,3,FALSE)="","",VLOOKUP($B37,名簿,3,FALSE)))</f>
        <v/>
      </c>
      <c r="E37" s="336" t="str">
        <f>IF($B37="","",IF(VLOOKUP($B37,名簿,4,FALSE)="","",VLOOKUP($B37,名簿,4,FALSE)))</f>
        <v/>
      </c>
      <c r="F37" s="336" t="str">
        <f>IF($B37="","",IF(VLOOKUP($B37,名簿,5,FALSE)="","",VLOOKUP($B37,名簿,5,FALSE)))</f>
        <v/>
      </c>
      <c r="G37" s="344" t="str">
        <f>IF(VLOOKUP($A37,市男,5,FALSE)="","",VLOOKUP($A37,市男,5,FALSE))</f>
        <v/>
      </c>
      <c r="H37" s="343" t="str">
        <f>IF(VLOOKUP($A37,市男,6,FALSE)="","",VLOOKUP($A37,市男,6,FALSE))</f>
        <v/>
      </c>
      <c r="I37" s="344" t="str">
        <f>IF(VLOOKUP($A37,市男,7,FALSE)="","",VLOOKUP($A37,市男,7,FALSE))</f>
        <v/>
      </c>
      <c r="J37" s="343" t="str">
        <f>IF(VLOOKUP($A37,市男,8,FALSE)="","",VLOOKUP($A37,市男,8,FALSE))</f>
        <v/>
      </c>
      <c r="K37" s="344" t="str">
        <f>IF(VLOOKUP($A37,市男,9,FALSE)="","",VLOOKUP($A37,市男,9,FALSE))</f>
        <v/>
      </c>
      <c r="L37" s="343" t="str">
        <f>IF(VLOOKUP($A37,市男,10,FALSE)="","",VLOOKUP($A37,市男,10,FALSE))</f>
        <v/>
      </c>
      <c r="M37" s="336" t="str">
        <f>IF($B37="","",IF(VLOOKUP($B37,名簿,7,FALSE)="","",VLOOKUP($B37,名簿,7,FALSE)))</f>
        <v/>
      </c>
      <c r="N37" s="323" t="str">
        <f>IF($B37="","",IF(VLOOKUP($B37,名簿,8,FALSE)="","",VLOOKUP($B37,名簿,8,FALSE)))</f>
        <v/>
      </c>
    </row>
    <row r="38" spans="1:14" ht="22.5" customHeight="1">
      <c r="A38" s="345"/>
      <c r="B38" s="336"/>
      <c r="C38" s="336"/>
      <c r="D38" s="19" t="str">
        <f>IF($B37="","",VLOOKUP($B37,名簿,2,FALSE))</f>
        <v/>
      </c>
      <c r="E38" s="336"/>
      <c r="F38" s="336"/>
      <c r="G38" s="344"/>
      <c r="H38" s="343"/>
      <c r="I38" s="344"/>
      <c r="J38" s="343"/>
      <c r="K38" s="344"/>
      <c r="L38" s="343"/>
      <c r="M38" s="336"/>
      <c r="N38" s="323"/>
    </row>
    <row r="39" spans="1:14" ht="13.5" customHeight="1">
      <c r="A39" s="345">
        <f t="shared" ref="A39" si="13">A37+1</f>
        <v>16</v>
      </c>
      <c r="B39" s="336" t="str">
        <f>IF(VLOOKUP($A39,市男,2,FALSE)="","",VLOOKUP($A39,市男,2,FALSE))</f>
        <v/>
      </c>
      <c r="C39" s="336"/>
      <c r="D39" s="20" t="str">
        <f>IF($B39="","",IF(VLOOKUP($B39,名簿,3,FALSE)="","",VLOOKUP($B39,名簿,3,FALSE)))</f>
        <v/>
      </c>
      <c r="E39" s="336" t="str">
        <f>IF($B39="","",IF(VLOOKUP($B39,名簿,4,FALSE)="","",VLOOKUP($B39,名簿,4,FALSE)))</f>
        <v/>
      </c>
      <c r="F39" s="336" t="str">
        <f>IF($B39="","",IF(VLOOKUP($B39,名簿,5,FALSE)="","",VLOOKUP($B39,名簿,5,FALSE)))</f>
        <v/>
      </c>
      <c r="G39" s="344" t="str">
        <f>IF(VLOOKUP($A39,市男,5,FALSE)="","",VLOOKUP($A39,市男,5,FALSE))</f>
        <v/>
      </c>
      <c r="H39" s="343" t="str">
        <f>IF(VLOOKUP($A39,市男,6,FALSE)="","",VLOOKUP($A39,市男,6,FALSE))</f>
        <v/>
      </c>
      <c r="I39" s="344" t="str">
        <f>IF(VLOOKUP($A39,市男,7,FALSE)="","",VLOOKUP($A39,市男,7,FALSE))</f>
        <v/>
      </c>
      <c r="J39" s="343" t="str">
        <f>IF(VLOOKUP($A39,市男,8,FALSE)="","",VLOOKUP($A39,市男,8,FALSE))</f>
        <v/>
      </c>
      <c r="K39" s="344" t="str">
        <f>IF(VLOOKUP($A39,市男,9,FALSE)="","",VLOOKUP($A39,市男,9,FALSE))</f>
        <v/>
      </c>
      <c r="L39" s="343" t="str">
        <f>IF(VLOOKUP($A39,市男,10,FALSE)="","",VLOOKUP($A39,市男,10,FALSE))</f>
        <v/>
      </c>
      <c r="M39" s="336" t="str">
        <f>IF($B39="","",IF(VLOOKUP($B39,名簿,7,FALSE)="","",VLOOKUP($B39,名簿,7,FALSE)))</f>
        <v/>
      </c>
      <c r="N39" s="323" t="str">
        <f>IF($B39="","",IF(VLOOKUP($B39,名簿,8,FALSE)="","",VLOOKUP($B39,名簿,8,FALSE)))</f>
        <v/>
      </c>
    </row>
    <row r="40" spans="1:14" ht="22.5" customHeight="1">
      <c r="A40" s="345"/>
      <c r="B40" s="336"/>
      <c r="C40" s="336"/>
      <c r="D40" s="19" t="str">
        <f>IF($B39="","",VLOOKUP($B39,名簿,2,FALSE))</f>
        <v/>
      </c>
      <c r="E40" s="336"/>
      <c r="F40" s="336"/>
      <c r="G40" s="344"/>
      <c r="H40" s="343"/>
      <c r="I40" s="344"/>
      <c r="J40" s="343"/>
      <c r="K40" s="344"/>
      <c r="L40" s="343"/>
      <c r="M40" s="336"/>
      <c r="N40" s="323"/>
    </row>
    <row r="41" spans="1:14" ht="13.5" customHeight="1">
      <c r="A41" s="345">
        <f t="shared" ref="A41" si="14">A39+1</f>
        <v>17</v>
      </c>
      <c r="B41" s="336" t="str">
        <f>IF(VLOOKUP($A41,市男,2,FALSE)="","",VLOOKUP($A41,市男,2,FALSE))</f>
        <v/>
      </c>
      <c r="C41" s="336"/>
      <c r="D41" s="20" t="str">
        <f>IF($B41="","",IF(VLOOKUP($B41,名簿,3,FALSE)="","",VLOOKUP($B41,名簿,3,FALSE)))</f>
        <v/>
      </c>
      <c r="E41" s="336" t="str">
        <f>IF($B41="","",IF(VLOOKUP($B41,名簿,4,FALSE)="","",VLOOKUP($B41,名簿,4,FALSE)))</f>
        <v/>
      </c>
      <c r="F41" s="336" t="str">
        <f>IF($B41="","",IF(VLOOKUP($B41,名簿,5,FALSE)="","",VLOOKUP($B41,名簿,5,FALSE)))</f>
        <v/>
      </c>
      <c r="G41" s="344" t="str">
        <f>IF(VLOOKUP($A41,市男,5,FALSE)="","",VLOOKUP($A41,市男,5,FALSE))</f>
        <v/>
      </c>
      <c r="H41" s="343" t="str">
        <f>IF(VLOOKUP($A41,市男,6,FALSE)="","",VLOOKUP($A41,市男,6,FALSE))</f>
        <v/>
      </c>
      <c r="I41" s="344" t="str">
        <f>IF(VLOOKUP($A41,市男,7,FALSE)="","",VLOOKUP($A41,市男,7,FALSE))</f>
        <v/>
      </c>
      <c r="J41" s="343" t="str">
        <f>IF(VLOOKUP($A41,市男,8,FALSE)="","",VLOOKUP($A41,市男,8,FALSE))</f>
        <v/>
      </c>
      <c r="K41" s="344" t="str">
        <f>IF(VLOOKUP($A41,市男,9,FALSE)="","",VLOOKUP($A41,市男,9,FALSE))</f>
        <v/>
      </c>
      <c r="L41" s="343" t="str">
        <f>IF(VLOOKUP($A41,市男,10,FALSE)="","",VLOOKUP($A41,市男,10,FALSE))</f>
        <v/>
      </c>
      <c r="M41" s="336" t="str">
        <f>IF($B41="","",IF(VLOOKUP($B41,名簿,7,FALSE)="","",VLOOKUP($B41,名簿,7,FALSE)))</f>
        <v/>
      </c>
      <c r="N41" s="323" t="str">
        <f>IF($B41="","",IF(VLOOKUP($B41,名簿,8,FALSE)="","",VLOOKUP($B41,名簿,8,FALSE)))</f>
        <v/>
      </c>
    </row>
    <row r="42" spans="1:14" ht="22.5" customHeight="1">
      <c r="A42" s="345"/>
      <c r="B42" s="336"/>
      <c r="C42" s="336"/>
      <c r="D42" s="19" t="str">
        <f>IF($B41="","",VLOOKUP($B41,名簿,2,FALSE))</f>
        <v/>
      </c>
      <c r="E42" s="336"/>
      <c r="F42" s="336"/>
      <c r="G42" s="344"/>
      <c r="H42" s="343"/>
      <c r="I42" s="344"/>
      <c r="J42" s="343"/>
      <c r="K42" s="344"/>
      <c r="L42" s="343"/>
      <c r="M42" s="336"/>
      <c r="N42" s="323"/>
    </row>
    <row r="43" spans="1:14" ht="13.5" customHeight="1">
      <c r="A43" s="345">
        <f t="shared" ref="A43" si="15">A41+1</f>
        <v>18</v>
      </c>
      <c r="B43" s="336" t="str">
        <f>IF(VLOOKUP($A43,市男,2,FALSE)="","",VLOOKUP($A43,市男,2,FALSE))</f>
        <v/>
      </c>
      <c r="C43" s="336"/>
      <c r="D43" s="20" t="str">
        <f>IF($B43="","",IF(VLOOKUP($B43,名簿,3,FALSE)="","",VLOOKUP($B43,名簿,3,FALSE)))</f>
        <v/>
      </c>
      <c r="E43" s="336" t="str">
        <f>IF($B43="","",IF(VLOOKUP($B43,名簿,4,FALSE)="","",VLOOKUP($B43,名簿,4,FALSE)))</f>
        <v/>
      </c>
      <c r="F43" s="336" t="str">
        <f>IF($B43="","",IF(VLOOKUP($B43,名簿,5,FALSE)="","",VLOOKUP($B43,名簿,5,FALSE)))</f>
        <v/>
      </c>
      <c r="G43" s="344" t="str">
        <f>IF(VLOOKUP($A43,市男,5,FALSE)="","",VLOOKUP($A43,市男,5,FALSE))</f>
        <v/>
      </c>
      <c r="H43" s="343" t="str">
        <f>IF(VLOOKUP($A43,市男,6,FALSE)="","",VLOOKUP($A43,市男,6,FALSE))</f>
        <v/>
      </c>
      <c r="I43" s="344" t="str">
        <f>IF(VLOOKUP($A43,市男,7,FALSE)="","",VLOOKUP($A43,市男,7,FALSE))</f>
        <v/>
      </c>
      <c r="J43" s="343" t="str">
        <f>IF(VLOOKUP($A43,市男,8,FALSE)="","",VLOOKUP($A43,市男,8,FALSE))</f>
        <v/>
      </c>
      <c r="K43" s="344" t="str">
        <f>IF(VLOOKUP($A43,市男,9,FALSE)="","",VLOOKUP($A43,市男,9,FALSE))</f>
        <v/>
      </c>
      <c r="L43" s="343" t="str">
        <f>IF(VLOOKUP($A43,市男,10,FALSE)="","",VLOOKUP($A43,市男,10,FALSE))</f>
        <v/>
      </c>
      <c r="M43" s="336" t="str">
        <f>IF($B43="","",IF(VLOOKUP($B43,名簿,7,FALSE)="","",VLOOKUP($B43,名簿,7,FALSE)))</f>
        <v/>
      </c>
      <c r="N43" s="323" t="str">
        <f>IF($B43="","",IF(VLOOKUP($B43,名簿,8,FALSE)="","",VLOOKUP($B43,名簿,8,FALSE)))</f>
        <v/>
      </c>
    </row>
    <row r="44" spans="1:14" ht="22.5" customHeight="1">
      <c r="A44" s="345"/>
      <c r="B44" s="336"/>
      <c r="C44" s="336"/>
      <c r="D44" s="19" t="str">
        <f>IF($B43="","",VLOOKUP($B43,名簿,2,FALSE))</f>
        <v/>
      </c>
      <c r="E44" s="336"/>
      <c r="F44" s="336"/>
      <c r="G44" s="344"/>
      <c r="H44" s="343"/>
      <c r="I44" s="344"/>
      <c r="J44" s="343"/>
      <c r="K44" s="344"/>
      <c r="L44" s="343"/>
      <c r="M44" s="336"/>
      <c r="N44" s="323"/>
    </row>
    <row r="45" spans="1:14" ht="13.5" customHeight="1">
      <c r="A45" s="345">
        <f t="shared" ref="A45" si="16">A43+1</f>
        <v>19</v>
      </c>
      <c r="B45" s="336" t="str">
        <f>IF(VLOOKUP($A45,市男,2,FALSE)="","",VLOOKUP($A45,市男,2,FALSE))</f>
        <v/>
      </c>
      <c r="C45" s="336"/>
      <c r="D45" s="20" t="str">
        <f>IF($B45="","",IF(VLOOKUP($B45,名簿,3,FALSE)="","",VLOOKUP($B45,名簿,3,FALSE)))</f>
        <v/>
      </c>
      <c r="E45" s="336" t="str">
        <f>IF($B45="","",IF(VLOOKUP($B45,名簿,4,FALSE)="","",VLOOKUP($B45,名簿,4,FALSE)))</f>
        <v/>
      </c>
      <c r="F45" s="336" t="str">
        <f>IF($B45="","",IF(VLOOKUP($B45,名簿,5,FALSE)="","",VLOOKUP($B45,名簿,5,FALSE)))</f>
        <v/>
      </c>
      <c r="G45" s="344" t="str">
        <f>IF(VLOOKUP($A45,市男,5,FALSE)="","",VLOOKUP($A45,市男,5,FALSE))</f>
        <v/>
      </c>
      <c r="H45" s="343" t="str">
        <f>IF(VLOOKUP($A45,市男,6,FALSE)="","",VLOOKUP($A45,市男,6,FALSE))</f>
        <v/>
      </c>
      <c r="I45" s="344" t="str">
        <f>IF(VLOOKUP($A45,市男,7,FALSE)="","",VLOOKUP($A45,市男,7,FALSE))</f>
        <v/>
      </c>
      <c r="J45" s="343" t="str">
        <f>IF(VLOOKUP($A45,市男,8,FALSE)="","",VLOOKUP($A45,市男,8,FALSE))</f>
        <v/>
      </c>
      <c r="K45" s="344" t="str">
        <f>IF(VLOOKUP($A45,市男,9,FALSE)="","",VLOOKUP($A45,市男,9,FALSE))</f>
        <v/>
      </c>
      <c r="L45" s="343" t="str">
        <f>IF(VLOOKUP($A45,市男,10,FALSE)="","",VLOOKUP($A45,市男,10,FALSE))</f>
        <v/>
      </c>
      <c r="M45" s="336" t="str">
        <f>IF($B45="","",IF(VLOOKUP($B45,名簿,7,FALSE)="","",VLOOKUP($B45,名簿,7,FALSE)))</f>
        <v/>
      </c>
      <c r="N45" s="323" t="str">
        <f>IF($B45="","",IF(VLOOKUP($B45,名簿,8,FALSE)="","",VLOOKUP($B45,名簿,8,FALSE)))</f>
        <v/>
      </c>
    </row>
    <row r="46" spans="1:14" ht="22.5" customHeight="1">
      <c r="A46" s="345"/>
      <c r="B46" s="336"/>
      <c r="C46" s="336"/>
      <c r="D46" s="19" t="str">
        <f>IF($B45="","",VLOOKUP($B45,名簿,2,FALSE))</f>
        <v/>
      </c>
      <c r="E46" s="336"/>
      <c r="F46" s="336"/>
      <c r="G46" s="344"/>
      <c r="H46" s="343"/>
      <c r="I46" s="344"/>
      <c r="J46" s="343"/>
      <c r="K46" s="344"/>
      <c r="L46" s="343"/>
      <c r="M46" s="336"/>
      <c r="N46" s="323"/>
    </row>
    <row r="47" spans="1:14" ht="13.5" customHeight="1" thickBot="1">
      <c r="A47" s="345">
        <f t="shared" ref="A47" si="17">A45+1</f>
        <v>20</v>
      </c>
      <c r="B47" s="324" t="str">
        <f>IF(VLOOKUP($A47,市男,2,FALSE)="","",VLOOKUP($A47,市男,2,FALSE))</f>
        <v/>
      </c>
      <c r="C47" s="324"/>
      <c r="D47" s="20" t="str">
        <f>IF($B47="","",IF(VLOOKUP($B47,名簿,3,FALSE)="","",VLOOKUP($B47,名簿,3,FALSE)))</f>
        <v/>
      </c>
      <c r="E47" s="324" t="str">
        <f>IF($B47="","",IF(VLOOKUP($B47,名簿,4,FALSE)="","",VLOOKUP($B47,名簿,4,FALSE)))</f>
        <v/>
      </c>
      <c r="F47" s="324" t="str">
        <f>IF($B47="","",IF(VLOOKUP($B47,名簿,5,FALSE)="","",VLOOKUP($B47,名簿,5,FALSE)))</f>
        <v/>
      </c>
      <c r="G47" s="359" t="str">
        <f>IF(VLOOKUP($A47,市男,5,FALSE)="","",VLOOKUP($A47,市男,5,FALSE))</f>
        <v/>
      </c>
      <c r="H47" s="343" t="str">
        <f>IF(VLOOKUP($A47,市男,6,FALSE)="","",VLOOKUP($A47,市男,6,FALSE))</f>
        <v/>
      </c>
      <c r="I47" s="359" t="str">
        <f>IF(VLOOKUP($A47,市男,7,FALSE)="","",VLOOKUP($A47,市男,7,FALSE))</f>
        <v/>
      </c>
      <c r="J47" s="343" t="str">
        <f>IF(VLOOKUP($A47,市男,8,FALSE)="","",VLOOKUP($A47,市男,8,FALSE))</f>
        <v/>
      </c>
      <c r="K47" s="359" t="str">
        <f>IF(VLOOKUP($A47,市男,9,FALSE)="","",VLOOKUP($A47,市男,9,FALSE))</f>
        <v/>
      </c>
      <c r="L47" s="343" t="str">
        <f>IF(VLOOKUP($A47,市男,10,FALSE)="","",VLOOKUP($A47,市男,10,FALSE))</f>
        <v/>
      </c>
      <c r="M47" s="324" t="str">
        <f>IF($B47="","",IF(VLOOKUP($B47,名簿,7,FALSE)="","",VLOOKUP($B47,名簿,7,FALSE)))</f>
        <v/>
      </c>
      <c r="N47" s="326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25"/>
      <c r="D48" s="21" t="str">
        <f>IF($B47="","",VLOOKUP($B47,名簿,2,FALSE))</f>
        <v/>
      </c>
      <c r="E48" s="325"/>
      <c r="F48" s="325"/>
      <c r="G48" s="360"/>
      <c r="H48" s="358"/>
      <c r="I48" s="360"/>
      <c r="J48" s="358"/>
      <c r="K48" s="360"/>
      <c r="L48" s="358"/>
      <c r="M48" s="325"/>
      <c r="N48" s="327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IF(SUM(市選入力!$F$4,市選入力!$Q$4)=0,"",SUM(市選入力!$F$4,市選入力!$Q$4))</f>
        <v/>
      </c>
      <c r="I50" s="339" t="str">
        <f>IF(H50="","",H50*名簿!$L$7)</f>
        <v/>
      </c>
      <c r="J50" s="341" t="s">
        <v>14</v>
      </c>
      <c r="K50" s="337" t="str">
        <f>IF(SUM(市選入力!$G$4,市選入力!$R$4)=0,"",SUM(市選入力!$G$4,市選入力!$R$4))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6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市選入力!$A$1</f>
        <v>厚木市陸上競技選手権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58"/>
      <c r="M55" s="59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60"/>
    </row>
    <row r="59" spans="1:14" ht="22.5" customHeight="1" thickBot="1"/>
    <row r="60" spans="1:14" ht="18" customHeight="1">
      <c r="A60" s="341"/>
      <c r="B60" s="366" t="s">
        <v>86</v>
      </c>
      <c r="C60" s="62" t="s">
        <v>6</v>
      </c>
      <c r="D60" s="57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63" t="s">
        <v>7</v>
      </c>
      <c r="D61" s="56" t="s">
        <v>65</v>
      </c>
      <c r="E61" s="324"/>
      <c r="F61" s="324"/>
      <c r="G61" s="64" t="s">
        <v>17</v>
      </c>
      <c r="H61" s="17" t="s">
        <v>8</v>
      </c>
      <c r="I61" s="64" t="s">
        <v>18</v>
      </c>
      <c r="J61" s="17" t="s">
        <v>8</v>
      </c>
      <c r="K61" s="6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IF(VLOOKUP($A62,市男,2,FALSE)="","",VLOOKUP($A62,市男,2,FALSE))</f>
        <v/>
      </c>
      <c r="C62" s="346"/>
      <c r="D62" s="18" t="str">
        <f>IF($B62="","",IF(VLOOKUP($B62,名簿,3,FALSE)="","",VLOOKUP($B62,名簿,3,FALSE)))</f>
        <v/>
      </c>
      <c r="E62" s="346" t="str">
        <f>IF($B62="","",IF(VLOOKUP($B62,名簿,4,FALSE)="","",VLOOKUP($B62,名簿,4,FALSE)))</f>
        <v/>
      </c>
      <c r="F62" s="346" t="str">
        <f>IF($B62="","",IF(VLOOKUP($B62,名簿,5,FALSE)="","",VLOOKUP($B62,名簿,5,FALSE)))</f>
        <v/>
      </c>
      <c r="G62" s="362" t="str">
        <f>IF(VLOOKUP($A62,市男,5,FALSE)="","",VLOOKUP($A62,市男,5,FALSE))</f>
        <v/>
      </c>
      <c r="H62" s="361" t="str">
        <f>IF(VLOOKUP($A62,市男,6,FALSE)="","",VLOOKUP($A62,市男,6,FALSE))</f>
        <v/>
      </c>
      <c r="I62" s="362" t="str">
        <f>IF(VLOOKUP($A62,市男,7,FALSE)="","",VLOOKUP($A62,市男,7,FALSE))</f>
        <v/>
      </c>
      <c r="J62" s="361" t="str">
        <f>IF(VLOOKUP($A62,市男,8,FALSE)="","",VLOOKUP($A62,市男,8,FALSE))</f>
        <v/>
      </c>
      <c r="K62" s="362" t="str">
        <f>IF(VLOOKUP($A62,市男,9,FALSE)="","",VLOOKUP($A62,市男,9,FALSE))</f>
        <v/>
      </c>
      <c r="L62" s="361" t="str">
        <f>IF(VLOOKUP($A62,市男,10,FALSE)="","",VLOOKUP($A62,市男,10,FALSE))</f>
        <v/>
      </c>
      <c r="M62" s="346" t="str">
        <f>IF($B62="","",IF(VLOOKUP($B62,名簿,7,FALSE)="","",VLOOKUP($B62,名簿,7,FALSE)))</f>
        <v/>
      </c>
      <c r="N62" s="347" t="str">
        <f>IF($B62="","",IF(VLOOKUP($B62,名簿,8,FALSE)="","",VLOOKUP($B62,名簿,8,FALSE)))</f>
        <v/>
      </c>
    </row>
    <row r="63" spans="1:14" ht="22.5" customHeight="1">
      <c r="A63" s="365"/>
      <c r="B63" s="336"/>
      <c r="C63" s="336"/>
      <c r="D63" s="19" t="str">
        <f>IF($B62="","",VLOOKUP($B62,名簿,2,FALSE))</f>
        <v/>
      </c>
      <c r="E63" s="336"/>
      <c r="F63" s="336"/>
      <c r="G63" s="344"/>
      <c r="H63" s="343"/>
      <c r="I63" s="344"/>
      <c r="J63" s="343"/>
      <c r="K63" s="344"/>
      <c r="L63" s="343"/>
      <c r="M63" s="336"/>
      <c r="N63" s="323"/>
    </row>
    <row r="64" spans="1:14" ht="13.5" customHeight="1">
      <c r="A64" s="345">
        <f>A62+1</f>
        <v>22</v>
      </c>
      <c r="B64" s="336" t="str">
        <f>IF(VLOOKUP($A64,市男,2,FALSE)="","",VLOOKUP($A64,市男,2,FALSE))</f>
        <v/>
      </c>
      <c r="C64" s="336"/>
      <c r="D64" s="20" t="str">
        <f>IF($B64="","",IF(VLOOKUP($B64,名簿,3,FALSE)="","",VLOOKUP($B64,名簿,3,FALSE)))</f>
        <v/>
      </c>
      <c r="E64" s="336" t="str">
        <f>IF($B64="","",IF(VLOOKUP($B64,名簿,4,FALSE)="","",VLOOKUP($B64,名簿,4,FALSE)))</f>
        <v/>
      </c>
      <c r="F64" s="336" t="str">
        <f>IF($B64="","",IF(VLOOKUP($B64,名簿,5,FALSE)="","",VLOOKUP($B64,名簿,5,FALSE)))</f>
        <v/>
      </c>
      <c r="G64" s="344" t="str">
        <f>IF(VLOOKUP($A64,市男,5,FALSE)="","",VLOOKUP($A64,市男,5,FALSE))</f>
        <v/>
      </c>
      <c r="H64" s="343" t="str">
        <f>IF(VLOOKUP($A64,市男,6,FALSE)="","",VLOOKUP($A64,市男,6,FALSE))</f>
        <v/>
      </c>
      <c r="I64" s="344" t="str">
        <f>IF(VLOOKUP($A64,市男,7,FALSE)="","",VLOOKUP($A64,市男,7,FALSE))</f>
        <v/>
      </c>
      <c r="J64" s="343" t="str">
        <f>IF(VLOOKUP($A64,市男,8,FALSE)="","",VLOOKUP($A64,市男,8,FALSE))</f>
        <v/>
      </c>
      <c r="K64" s="344" t="str">
        <f>IF(VLOOKUP($A64,市男,9,FALSE)="","",VLOOKUP($A64,市男,9,FALSE))</f>
        <v/>
      </c>
      <c r="L64" s="343" t="str">
        <f>IF(VLOOKUP($A64,市男,10,FALSE)="","",VLOOKUP($A64,市男,10,FALSE))</f>
        <v/>
      </c>
      <c r="M64" s="336" t="str">
        <f>IF($B64="","",IF(VLOOKUP($B64,名簿,7,FALSE)="","",VLOOKUP($B64,名簿,7,FALSE)))</f>
        <v/>
      </c>
      <c r="N64" s="323" t="str">
        <f>IF($B64="","",IF(VLOOKUP($B64,名簿,8,FALSE)="","",VLOOKUP($B64,名簿,8,FALSE)))</f>
        <v/>
      </c>
    </row>
    <row r="65" spans="1:14" ht="21.75" customHeight="1">
      <c r="A65" s="345"/>
      <c r="B65" s="336"/>
      <c r="C65" s="336"/>
      <c r="D65" s="19" t="str">
        <f>IF($B64="","",VLOOKUP($B64,名簿,2,FALSE))</f>
        <v/>
      </c>
      <c r="E65" s="336"/>
      <c r="F65" s="336"/>
      <c r="G65" s="344"/>
      <c r="H65" s="343"/>
      <c r="I65" s="344"/>
      <c r="J65" s="343"/>
      <c r="K65" s="344"/>
      <c r="L65" s="343"/>
      <c r="M65" s="336"/>
      <c r="N65" s="323"/>
    </row>
    <row r="66" spans="1:14" ht="13.5" customHeight="1">
      <c r="A66" s="345">
        <f t="shared" ref="A66" si="18">A64+1</f>
        <v>23</v>
      </c>
      <c r="B66" s="336" t="str">
        <f>IF(VLOOKUP($A66,市男,2,FALSE)="","",VLOOKUP($A66,市男,2,FALSE))</f>
        <v/>
      </c>
      <c r="C66" s="336"/>
      <c r="D66" s="20" t="str">
        <f>IF($B66="","",IF(VLOOKUP($B66,名簿,3,FALSE)="","",VLOOKUP($B66,名簿,3,FALSE)))</f>
        <v/>
      </c>
      <c r="E66" s="336" t="str">
        <f>IF($B66="","",IF(VLOOKUP($B66,名簿,4,FALSE)="","",VLOOKUP($B66,名簿,4,FALSE)))</f>
        <v/>
      </c>
      <c r="F66" s="336" t="str">
        <f>IF($B66="","",IF(VLOOKUP($B66,名簿,5,FALSE)="","",VLOOKUP($B66,名簿,5,FALSE)))</f>
        <v/>
      </c>
      <c r="G66" s="344" t="str">
        <f>IF(VLOOKUP($A66,市男,5,FALSE)="","",VLOOKUP($A66,市男,5,FALSE))</f>
        <v/>
      </c>
      <c r="H66" s="343" t="str">
        <f>IF(VLOOKUP($A66,市男,6,FALSE)="","",VLOOKUP($A66,市男,6,FALSE))</f>
        <v/>
      </c>
      <c r="I66" s="344" t="str">
        <f>IF(VLOOKUP($A66,市男,7,FALSE)="","",VLOOKUP($A66,市男,7,FALSE))</f>
        <v/>
      </c>
      <c r="J66" s="343" t="str">
        <f>IF(VLOOKUP($A66,市男,8,FALSE)="","",VLOOKUP($A66,市男,8,FALSE))</f>
        <v/>
      </c>
      <c r="K66" s="344" t="str">
        <f>IF(VLOOKUP($A66,市男,9,FALSE)="","",VLOOKUP($A66,市男,9,FALSE))</f>
        <v/>
      </c>
      <c r="L66" s="343" t="str">
        <f>IF(VLOOKUP($A66,市男,10,FALSE)="","",VLOOKUP($A66,市男,10,FALSE))</f>
        <v/>
      </c>
      <c r="M66" s="336" t="str">
        <f>IF($B66="","",IF(VLOOKUP($B66,名簿,7,FALSE)="","",VLOOKUP($B66,名簿,7,FALSE)))</f>
        <v/>
      </c>
      <c r="N66" s="323" t="str">
        <f>IF($B66="","",IF(VLOOKUP($B66,名簿,8,FALSE)="","",VLOOKUP($B66,名簿,8,FALSE)))</f>
        <v/>
      </c>
    </row>
    <row r="67" spans="1:14" ht="21.75" customHeight="1">
      <c r="A67" s="345"/>
      <c r="B67" s="336"/>
      <c r="C67" s="336"/>
      <c r="D67" s="19" t="str">
        <f>IF($B66="","",VLOOKUP($B66,名簿,2,FALSE))</f>
        <v/>
      </c>
      <c r="E67" s="336"/>
      <c r="F67" s="336"/>
      <c r="G67" s="344"/>
      <c r="H67" s="343"/>
      <c r="I67" s="344"/>
      <c r="J67" s="343"/>
      <c r="K67" s="344"/>
      <c r="L67" s="343"/>
      <c r="M67" s="336"/>
      <c r="N67" s="323"/>
    </row>
    <row r="68" spans="1:14" ht="13.5" customHeight="1">
      <c r="A68" s="345">
        <f t="shared" ref="A68" si="19">A66+1</f>
        <v>24</v>
      </c>
      <c r="B68" s="336" t="str">
        <f>IF(VLOOKUP($A68,市男,2,FALSE)="","",VLOOKUP($A68,市男,2,FALSE))</f>
        <v/>
      </c>
      <c r="C68" s="336"/>
      <c r="D68" s="20" t="str">
        <f>IF($B68="","",IF(VLOOKUP($B68,名簿,3,FALSE)="","",VLOOKUP($B68,名簿,3,FALSE)))</f>
        <v/>
      </c>
      <c r="E68" s="336" t="str">
        <f>IF($B68="","",IF(VLOOKUP($B68,名簿,4,FALSE)="","",VLOOKUP($B68,名簿,4,FALSE)))</f>
        <v/>
      </c>
      <c r="F68" s="336" t="str">
        <f>IF($B68="","",IF(VLOOKUP($B68,名簿,5,FALSE)="","",VLOOKUP($B68,名簿,5,FALSE)))</f>
        <v/>
      </c>
      <c r="G68" s="344" t="str">
        <f>IF(VLOOKUP($A68,市男,5,FALSE)="","",VLOOKUP($A68,市男,5,FALSE))</f>
        <v/>
      </c>
      <c r="H68" s="343" t="str">
        <f>IF(VLOOKUP($A68,市男,6,FALSE)="","",VLOOKUP($A68,市男,6,FALSE))</f>
        <v/>
      </c>
      <c r="I68" s="344" t="str">
        <f>IF(VLOOKUP($A68,市男,7,FALSE)="","",VLOOKUP($A68,市男,7,FALSE))</f>
        <v/>
      </c>
      <c r="J68" s="343" t="str">
        <f>IF(VLOOKUP($A68,市男,8,FALSE)="","",VLOOKUP($A68,市男,8,FALSE))</f>
        <v/>
      </c>
      <c r="K68" s="344" t="str">
        <f>IF(VLOOKUP($A68,市男,9,FALSE)="","",VLOOKUP($A68,市男,9,FALSE))</f>
        <v/>
      </c>
      <c r="L68" s="343" t="str">
        <f>IF(VLOOKUP($A68,市男,10,FALSE)="","",VLOOKUP($A68,市男,10,FALSE))</f>
        <v/>
      </c>
      <c r="M68" s="336" t="str">
        <f>IF($B68="","",IF(VLOOKUP($B68,名簿,7,FALSE)="","",VLOOKUP($B68,名簿,7,FALSE)))</f>
        <v/>
      </c>
      <c r="N68" s="323" t="str">
        <f>IF($B68="","",IF(VLOOKUP($B68,名簿,8,FALSE)="","",VLOOKUP($B68,名簿,8,FALSE)))</f>
        <v/>
      </c>
    </row>
    <row r="69" spans="1:14" ht="22.5" customHeight="1">
      <c r="A69" s="345"/>
      <c r="B69" s="336"/>
      <c r="C69" s="336"/>
      <c r="D69" s="19" t="str">
        <f>IF($B68="","",VLOOKUP($B68,名簿,2,FALSE))</f>
        <v/>
      </c>
      <c r="E69" s="336"/>
      <c r="F69" s="336"/>
      <c r="G69" s="344"/>
      <c r="H69" s="343"/>
      <c r="I69" s="344"/>
      <c r="J69" s="343"/>
      <c r="K69" s="344"/>
      <c r="L69" s="343"/>
      <c r="M69" s="336"/>
      <c r="N69" s="323"/>
    </row>
    <row r="70" spans="1:14" ht="13.5" customHeight="1">
      <c r="A70" s="345">
        <f t="shared" ref="A70" si="20">A68+1</f>
        <v>25</v>
      </c>
      <c r="B70" s="336" t="str">
        <f>IF(VLOOKUP($A70,市男,2,FALSE)="","",VLOOKUP($A70,市男,2,FALSE))</f>
        <v/>
      </c>
      <c r="C70" s="336"/>
      <c r="D70" s="20" t="str">
        <f>IF($B70="","",IF(VLOOKUP($B70,名簿,3,FALSE)="","",VLOOKUP($B70,名簿,3,FALSE)))</f>
        <v/>
      </c>
      <c r="E70" s="336" t="str">
        <f>IF($B70="","",IF(VLOOKUP($B70,名簿,4,FALSE)="","",VLOOKUP($B70,名簿,4,FALSE)))</f>
        <v/>
      </c>
      <c r="F70" s="336" t="str">
        <f>IF($B70="","",IF(VLOOKUP($B70,名簿,5,FALSE)="","",VLOOKUP($B70,名簿,5,FALSE)))</f>
        <v/>
      </c>
      <c r="G70" s="344" t="str">
        <f>IF(VLOOKUP($A70,市男,5,FALSE)="","",VLOOKUP($A70,市男,5,FALSE))</f>
        <v/>
      </c>
      <c r="H70" s="343" t="str">
        <f>IF(VLOOKUP($A70,市男,6,FALSE)="","",VLOOKUP($A70,市男,6,FALSE))</f>
        <v/>
      </c>
      <c r="I70" s="344" t="str">
        <f>IF(VLOOKUP($A70,市男,7,FALSE)="","",VLOOKUP($A70,市男,7,FALSE))</f>
        <v/>
      </c>
      <c r="J70" s="343" t="str">
        <f>IF(VLOOKUP($A70,市男,8,FALSE)="","",VLOOKUP($A70,市男,8,FALSE))</f>
        <v/>
      </c>
      <c r="K70" s="344" t="str">
        <f>IF(VLOOKUP($A70,市男,9,FALSE)="","",VLOOKUP($A70,市男,9,FALSE))</f>
        <v/>
      </c>
      <c r="L70" s="343" t="str">
        <f>IF(VLOOKUP($A70,市男,10,FALSE)="","",VLOOKUP($A70,市男,10,FALSE))</f>
        <v/>
      </c>
      <c r="M70" s="336" t="str">
        <f>IF($B70="","",IF(VLOOKUP($B70,名簿,7,FALSE)="","",VLOOKUP($B70,名簿,7,FALSE)))</f>
        <v/>
      </c>
      <c r="N70" s="323" t="str">
        <f>IF($B70="","",IF(VLOOKUP($B70,名簿,8,FALSE)="","",VLOOKUP($B70,名簿,8,FALSE)))</f>
        <v/>
      </c>
    </row>
    <row r="71" spans="1:14" ht="22.5" customHeight="1">
      <c r="A71" s="345"/>
      <c r="B71" s="336"/>
      <c r="C71" s="336"/>
      <c r="D71" s="19" t="str">
        <f>IF($B70="","",VLOOKUP($B70,名簿,2,FALSE))</f>
        <v/>
      </c>
      <c r="E71" s="336"/>
      <c r="F71" s="336"/>
      <c r="G71" s="344"/>
      <c r="H71" s="343"/>
      <c r="I71" s="344"/>
      <c r="J71" s="343"/>
      <c r="K71" s="344"/>
      <c r="L71" s="343"/>
      <c r="M71" s="336"/>
      <c r="N71" s="323"/>
    </row>
    <row r="72" spans="1:14" ht="13.5" customHeight="1">
      <c r="A72" s="345">
        <f t="shared" ref="A72" si="21">A70+1</f>
        <v>26</v>
      </c>
      <c r="B72" s="336" t="str">
        <f>IF(VLOOKUP($A72,市男,2,FALSE)="","",VLOOKUP($A72,市男,2,FALSE))</f>
        <v/>
      </c>
      <c r="C72" s="336"/>
      <c r="D72" s="20" t="str">
        <f>IF($B72="","",IF(VLOOKUP($B72,名簿,3,FALSE)="","",VLOOKUP($B72,名簿,3,FALSE)))</f>
        <v/>
      </c>
      <c r="E72" s="336" t="str">
        <f>IF($B72="","",IF(VLOOKUP($B72,名簿,4,FALSE)="","",VLOOKUP($B72,名簿,4,FALSE)))</f>
        <v/>
      </c>
      <c r="F72" s="336" t="str">
        <f>IF($B72="","",IF(VLOOKUP($B72,名簿,5,FALSE)="","",VLOOKUP($B72,名簿,5,FALSE)))</f>
        <v/>
      </c>
      <c r="G72" s="344" t="str">
        <f>IF(VLOOKUP($A72,市男,5,FALSE)="","",VLOOKUP($A72,市男,5,FALSE))</f>
        <v/>
      </c>
      <c r="H72" s="343" t="str">
        <f>IF(VLOOKUP($A72,市男,6,FALSE)="","",VLOOKUP($A72,市男,6,FALSE))</f>
        <v/>
      </c>
      <c r="I72" s="344" t="str">
        <f>IF(VLOOKUP($A72,市男,7,FALSE)="","",VLOOKUP($A72,市男,7,FALSE))</f>
        <v/>
      </c>
      <c r="J72" s="343" t="str">
        <f>IF(VLOOKUP($A72,市男,8,FALSE)="","",VLOOKUP($A72,市男,8,FALSE))</f>
        <v/>
      </c>
      <c r="K72" s="344" t="str">
        <f>IF(VLOOKUP($A72,市男,9,FALSE)="","",VLOOKUP($A72,市男,9,FALSE))</f>
        <v/>
      </c>
      <c r="L72" s="343" t="str">
        <f>IF(VLOOKUP($A72,市男,10,FALSE)="","",VLOOKUP($A72,市男,10,FALSE))</f>
        <v/>
      </c>
      <c r="M72" s="336" t="str">
        <f>IF($B72="","",IF(VLOOKUP($B72,名簿,7,FALSE)="","",VLOOKUP($B72,名簿,7,FALSE)))</f>
        <v/>
      </c>
      <c r="N72" s="323" t="str">
        <f>IF($B72="","",IF(VLOOKUP($B72,名簿,8,FALSE)="","",VLOOKUP($B72,名簿,8,FALSE)))</f>
        <v/>
      </c>
    </row>
    <row r="73" spans="1:14" ht="21.75" customHeight="1">
      <c r="A73" s="345"/>
      <c r="B73" s="336"/>
      <c r="C73" s="336"/>
      <c r="D73" s="19" t="str">
        <f>IF($B72="","",VLOOKUP($B72,名簿,2,FALSE))</f>
        <v/>
      </c>
      <c r="E73" s="336"/>
      <c r="F73" s="336"/>
      <c r="G73" s="344"/>
      <c r="H73" s="343"/>
      <c r="I73" s="344"/>
      <c r="J73" s="343"/>
      <c r="K73" s="344"/>
      <c r="L73" s="343"/>
      <c r="M73" s="336"/>
      <c r="N73" s="323"/>
    </row>
    <row r="74" spans="1:14" ht="13.5" customHeight="1">
      <c r="A74" s="345">
        <f t="shared" ref="A74" si="22">A72+1</f>
        <v>27</v>
      </c>
      <c r="B74" s="336" t="str">
        <f>IF(VLOOKUP($A74,市男,2,FALSE)="","",VLOOKUP($A74,市男,2,FALSE))</f>
        <v/>
      </c>
      <c r="C74" s="336"/>
      <c r="D74" s="20" t="str">
        <f>IF($B74="","",IF(VLOOKUP($B74,名簿,3,FALSE)="","",VLOOKUP($B74,名簿,3,FALSE)))</f>
        <v/>
      </c>
      <c r="E74" s="336" t="str">
        <f>IF($B74="","",IF(VLOOKUP($B74,名簿,4,FALSE)="","",VLOOKUP($B74,名簿,4,FALSE)))</f>
        <v/>
      </c>
      <c r="F74" s="336" t="str">
        <f>IF($B74="","",IF(VLOOKUP($B74,名簿,5,FALSE)="","",VLOOKUP($B74,名簿,5,FALSE)))</f>
        <v/>
      </c>
      <c r="G74" s="344" t="str">
        <f>IF(VLOOKUP($A74,市男,5,FALSE)="","",VLOOKUP($A74,市男,5,FALSE))</f>
        <v/>
      </c>
      <c r="H74" s="343" t="str">
        <f>IF(VLOOKUP($A74,市男,6,FALSE)="","",VLOOKUP($A74,市男,6,FALSE))</f>
        <v/>
      </c>
      <c r="I74" s="344" t="str">
        <f>IF(VLOOKUP($A74,市男,7,FALSE)="","",VLOOKUP($A74,市男,7,FALSE))</f>
        <v/>
      </c>
      <c r="J74" s="343" t="str">
        <f>IF(VLOOKUP($A74,市男,8,FALSE)="","",VLOOKUP($A74,市男,8,FALSE))</f>
        <v/>
      </c>
      <c r="K74" s="344" t="str">
        <f>IF(VLOOKUP($A74,市男,9,FALSE)="","",VLOOKUP($A74,市男,9,FALSE))</f>
        <v/>
      </c>
      <c r="L74" s="343" t="str">
        <f>IF(VLOOKUP($A74,市男,10,FALSE)="","",VLOOKUP($A74,市男,10,FALSE))</f>
        <v/>
      </c>
      <c r="M74" s="336" t="str">
        <f>IF($B74="","",IF(VLOOKUP($B74,名簿,7,FALSE)="","",VLOOKUP($B74,名簿,7,FALSE)))</f>
        <v/>
      </c>
      <c r="N74" s="323" t="str">
        <f>IF($B74="","",IF(VLOOKUP($B74,名簿,8,FALSE)="","",VLOOKUP($B74,名簿,8,FALSE)))</f>
        <v/>
      </c>
    </row>
    <row r="75" spans="1:14" ht="22.5" customHeight="1">
      <c r="A75" s="345"/>
      <c r="B75" s="336"/>
      <c r="C75" s="336"/>
      <c r="D75" s="19" t="str">
        <f>IF($B74="","",VLOOKUP($B74,名簿,2,FALSE))</f>
        <v/>
      </c>
      <c r="E75" s="336"/>
      <c r="F75" s="336"/>
      <c r="G75" s="344"/>
      <c r="H75" s="343"/>
      <c r="I75" s="344"/>
      <c r="J75" s="343"/>
      <c r="K75" s="344"/>
      <c r="L75" s="343"/>
      <c r="M75" s="336"/>
      <c r="N75" s="323"/>
    </row>
    <row r="76" spans="1:14" ht="13.5" customHeight="1">
      <c r="A76" s="345">
        <f t="shared" ref="A76" si="23">A74+1</f>
        <v>28</v>
      </c>
      <c r="B76" s="336" t="str">
        <f>IF(VLOOKUP($A76,市男,2,FALSE)="","",VLOOKUP($A76,市男,2,FALSE))</f>
        <v/>
      </c>
      <c r="C76" s="336"/>
      <c r="D76" s="20" t="str">
        <f>IF($B76="","",IF(VLOOKUP($B76,名簿,3,FALSE)="","",VLOOKUP($B76,名簿,3,FALSE)))</f>
        <v/>
      </c>
      <c r="E76" s="336" t="str">
        <f>IF($B76="","",IF(VLOOKUP($B76,名簿,4,FALSE)="","",VLOOKUP($B76,名簿,4,FALSE)))</f>
        <v/>
      </c>
      <c r="F76" s="336" t="str">
        <f>IF($B76="","",IF(VLOOKUP($B76,名簿,5,FALSE)="","",VLOOKUP($B76,名簿,5,FALSE)))</f>
        <v/>
      </c>
      <c r="G76" s="344" t="str">
        <f>IF(VLOOKUP($A76,市男,5,FALSE)="","",VLOOKUP($A76,市男,5,FALSE))</f>
        <v/>
      </c>
      <c r="H76" s="343" t="str">
        <f>IF(VLOOKUP($A76,市男,6,FALSE)="","",VLOOKUP($A76,市男,6,FALSE))</f>
        <v/>
      </c>
      <c r="I76" s="344" t="str">
        <f>IF(VLOOKUP($A76,市男,7,FALSE)="","",VLOOKUP($A76,市男,7,FALSE))</f>
        <v/>
      </c>
      <c r="J76" s="343" t="str">
        <f>IF(VLOOKUP($A76,市男,8,FALSE)="","",VLOOKUP($A76,市男,8,FALSE))</f>
        <v/>
      </c>
      <c r="K76" s="344" t="str">
        <f>IF(VLOOKUP($A76,市男,9,FALSE)="","",VLOOKUP($A76,市男,9,FALSE))</f>
        <v/>
      </c>
      <c r="L76" s="343" t="str">
        <f>IF(VLOOKUP($A76,市男,10,FALSE)="","",VLOOKUP($A76,市男,10,FALSE))</f>
        <v/>
      </c>
      <c r="M76" s="336" t="str">
        <f>IF($B76="","",IF(VLOOKUP($B76,名簿,7,FALSE)="","",VLOOKUP($B76,名簿,7,FALSE)))</f>
        <v/>
      </c>
      <c r="N76" s="323" t="str">
        <f>IF($B76="","",IF(VLOOKUP($B76,名簿,8,FALSE)="","",VLOOKUP($B76,名簿,8,FALSE)))</f>
        <v/>
      </c>
    </row>
    <row r="77" spans="1:14" ht="22.5" customHeight="1">
      <c r="A77" s="345"/>
      <c r="B77" s="336"/>
      <c r="C77" s="336"/>
      <c r="D77" s="19" t="str">
        <f>IF($B76="","",VLOOKUP($B76,名簿,2,FALSE))</f>
        <v/>
      </c>
      <c r="E77" s="336"/>
      <c r="F77" s="336"/>
      <c r="G77" s="344"/>
      <c r="H77" s="343"/>
      <c r="I77" s="344"/>
      <c r="J77" s="343"/>
      <c r="K77" s="344"/>
      <c r="L77" s="343"/>
      <c r="M77" s="336"/>
      <c r="N77" s="323"/>
    </row>
    <row r="78" spans="1:14" ht="13.5" customHeight="1">
      <c r="A78" s="345">
        <f t="shared" ref="A78" si="24">A76+1</f>
        <v>29</v>
      </c>
      <c r="B78" s="336" t="str">
        <f>IF(VLOOKUP($A78,市男,2,FALSE)="","",VLOOKUP($A78,市男,2,FALSE))</f>
        <v/>
      </c>
      <c r="C78" s="336"/>
      <c r="D78" s="20" t="str">
        <f>IF($B78="","",IF(VLOOKUP($B78,名簿,3,FALSE)="","",VLOOKUP($B78,名簿,3,FALSE)))</f>
        <v/>
      </c>
      <c r="E78" s="336" t="str">
        <f>IF($B78="","",IF(VLOOKUP($B78,名簿,4,FALSE)="","",VLOOKUP($B78,名簿,4,FALSE)))</f>
        <v/>
      </c>
      <c r="F78" s="336" t="str">
        <f>IF($B78="","",IF(VLOOKUP($B78,名簿,5,FALSE)="","",VLOOKUP($B78,名簿,5,FALSE)))</f>
        <v/>
      </c>
      <c r="G78" s="344" t="str">
        <f>IF(VLOOKUP($A78,市男,5,FALSE)="","",VLOOKUP($A78,市男,5,FALSE))</f>
        <v/>
      </c>
      <c r="H78" s="343" t="str">
        <f>IF(VLOOKUP($A78,市男,6,FALSE)="","",VLOOKUP($A78,市男,6,FALSE))</f>
        <v/>
      </c>
      <c r="I78" s="344" t="str">
        <f>IF(VLOOKUP($A78,市男,7,FALSE)="","",VLOOKUP($A78,市男,7,FALSE))</f>
        <v/>
      </c>
      <c r="J78" s="343" t="str">
        <f>IF(VLOOKUP($A78,市男,8,FALSE)="","",VLOOKUP($A78,市男,8,FALSE))</f>
        <v/>
      </c>
      <c r="K78" s="344" t="str">
        <f>IF(VLOOKUP($A78,市男,9,FALSE)="","",VLOOKUP($A78,市男,9,FALSE))</f>
        <v/>
      </c>
      <c r="L78" s="343" t="str">
        <f>IF(VLOOKUP($A78,市男,10,FALSE)="","",VLOOKUP($A78,市男,10,FALSE))</f>
        <v/>
      </c>
      <c r="M78" s="336" t="str">
        <f>IF($B78="","",IF(VLOOKUP($B78,名簿,7,FALSE)="","",VLOOKUP($B78,名簿,7,FALSE)))</f>
        <v/>
      </c>
      <c r="N78" s="323" t="str">
        <f>IF($B78="","",IF(VLOOKUP($B78,名簿,8,FALSE)="","",VLOOKUP($B78,名簿,8,FALSE)))</f>
        <v/>
      </c>
    </row>
    <row r="79" spans="1:14" ht="22.5" customHeight="1">
      <c r="A79" s="345"/>
      <c r="B79" s="336"/>
      <c r="C79" s="336"/>
      <c r="D79" s="19" t="str">
        <f>IF($B78="","",VLOOKUP($B78,名簿,2,FALSE))</f>
        <v/>
      </c>
      <c r="E79" s="336"/>
      <c r="F79" s="336"/>
      <c r="G79" s="344"/>
      <c r="H79" s="343"/>
      <c r="I79" s="344"/>
      <c r="J79" s="343"/>
      <c r="K79" s="344"/>
      <c r="L79" s="343"/>
      <c r="M79" s="336"/>
      <c r="N79" s="323"/>
    </row>
    <row r="80" spans="1:14" ht="13.5" customHeight="1">
      <c r="A80" s="345">
        <f t="shared" ref="A80" si="25">A78+1</f>
        <v>30</v>
      </c>
      <c r="B80" s="336" t="str">
        <f>IF(VLOOKUP($A80,市男,2,FALSE)="","",VLOOKUP($A80,市男,2,FALSE))</f>
        <v/>
      </c>
      <c r="C80" s="336"/>
      <c r="D80" s="20" t="str">
        <f>IF($B80="","",IF(VLOOKUP($B80,名簿,3,FALSE)="","",VLOOKUP($B80,名簿,3,FALSE)))</f>
        <v/>
      </c>
      <c r="E80" s="336" t="str">
        <f>IF($B80="","",IF(VLOOKUP($B80,名簿,4,FALSE)="","",VLOOKUP($B80,名簿,4,FALSE)))</f>
        <v/>
      </c>
      <c r="F80" s="336" t="str">
        <f>IF($B80="","",IF(VLOOKUP($B80,名簿,5,FALSE)="","",VLOOKUP($B80,名簿,5,FALSE)))</f>
        <v/>
      </c>
      <c r="G80" s="344" t="str">
        <f>IF(VLOOKUP($A80,市男,5,FALSE)="","",VLOOKUP($A80,市男,5,FALSE))</f>
        <v/>
      </c>
      <c r="H80" s="343" t="str">
        <f>IF(VLOOKUP($A80,市男,6,FALSE)="","",VLOOKUP($A80,市男,6,FALSE))</f>
        <v/>
      </c>
      <c r="I80" s="344" t="str">
        <f>IF(VLOOKUP($A80,市男,7,FALSE)="","",VLOOKUP($A80,市男,7,FALSE))</f>
        <v/>
      </c>
      <c r="J80" s="343" t="str">
        <f>IF(VLOOKUP($A80,市男,8,FALSE)="","",VLOOKUP($A80,市男,8,FALSE))</f>
        <v/>
      </c>
      <c r="K80" s="344" t="str">
        <f>IF(VLOOKUP($A80,市男,9,FALSE)="","",VLOOKUP($A80,市男,9,FALSE))</f>
        <v/>
      </c>
      <c r="L80" s="343" t="str">
        <f>IF(VLOOKUP($A80,市男,10,FALSE)="","",VLOOKUP($A80,市男,10,FALSE))</f>
        <v/>
      </c>
      <c r="M80" s="336" t="str">
        <f>IF($B80="","",IF(VLOOKUP($B80,名簿,7,FALSE)="","",VLOOKUP($B80,名簿,7,FALSE)))</f>
        <v/>
      </c>
      <c r="N80" s="323" t="str">
        <f>IF($B80="","",IF(VLOOKUP($B80,名簿,8,FALSE)="","",VLOOKUP($B80,名簿,8,FALSE)))</f>
        <v/>
      </c>
    </row>
    <row r="81" spans="1:14" ht="22.5" customHeight="1">
      <c r="A81" s="345"/>
      <c r="B81" s="336"/>
      <c r="C81" s="336"/>
      <c r="D81" s="19" t="str">
        <f>IF($B80="","",VLOOKUP($B80,名簿,2,FALSE))</f>
        <v/>
      </c>
      <c r="E81" s="336"/>
      <c r="F81" s="336"/>
      <c r="G81" s="344"/>
      <c r="H81" s="343"/>
      <c r="I81" s="344"/>
      <c r="J81" s="343"/>
      <c r="K81" s="344"/>
      <c r="L81" s="343"/>
      <c r="M81" s="336"/>
      <c r="N81" s="323"/>
    </row>
    <row r="82" spans="1:14" ht="13.5" customHeight="1">
      <c r="A82" s="345">
        <f t="shared" ref="A82" si="26">A80+1</f>
        <v>31</v>
      </c>
      <c r="B82" s="336" t="str">
        <f>IF(VLOOKUP($A82,市男,2,FALSE)="","",VLOOKUP($A82,市男,2,FALSE))</f>
        <v/>
      </c>
      <c r="C82" s="336"/>
      <c r="D82" s="20" t="str">
        <f>IF($B82="","",IF(VLOOKUP($B82,名簿,3,FALSE)="","",VLOOKUP($B82,名簿,3,FALSE)))</f>
        <v/>
      </c>
      <c r="E82" s="336" t="str">
        <f>IF($B82="","",IF(VLOOKUP($B82,名簿,4,FALSE)="","",VLOOKUP($B82,名簿,4,FALSE)))</f>
        <v/>
      </c>
      <c r="F82" s="336" t="str">
        <f>IF($B82="","",IF(VLOOKUP($B82,名簿,5,FALSE)="","",VLOOKUP($B82,名簿,5,FALSE)))</f>
        <v/>
      </c>
      <c r="G82" s="344" t="str">
        <f>IF(VLOOKUP($A82,市男,5,FALSE)="","",VLOOKUP($A82,市男,5,FALSE))</f>
        <v/>
      </c>
      <c r="H82" s="343" t="str">
        <f>IF(VLOOKUP($A82,市男,6,FALSE)="","",VLOOKUP($A82,市男,6,FALSE))</f>
        <v/>
      </c>
      <c r="I82" s="344" t="str">
        <f>IF(VLOOKUP($A82,市男,7,FALSE)="","",VLOOKUP($A82,市男,7,FALSE))</f>
        <v/>
      </c>
      <c r="J82" s="343" t="str">
        <f>IF(VLOOKUP($A82,市男,8,FALSE)="","",VLOOKUP($A82,市男,8,FALSE))</f>
        <v/>
      </c>
      <c r="K82" s="344" t="str">
        <f>IF(VLOOKUP($A82,市男,9,FALSE)="","",VLOOKUP($A82,市男,9,FALSE))</f>
        <v/>
      </c>
      <c r="L82" s="343" t="str">
        <f>IF(VLOOKUP($A82,市男,10,FALSE)="","",VLOOKUP($A82,市男,10,FALSE))</f>
        <v/>
      </c>
      <c r="M82" s="336" t="str">
        <f>IF($B82="","",IF(VLOOKUP($B82,名簿,7,FALSE)="","",VLOOKUP($B82,名簿,7,FALSE)))</f>
        <v/>
      </c>
      <c r="N82" s="323" t="str">
        <f>IF($B82="","",IF(VLOOKUP($B82,名簿,8,FALSE)="","",VLOOKUP($B82,名簿,8,FALSE)))</f>
        <v/>
      </c>
    </row>
    <row r="83" spans="1:14" ht="22.5" customHeight="1">
      <c r="A83" s="345"/>
      <c r="B83" s="336"/>
      <c r="C83" s="336"/>
      <c r="D83" s="19" t="str">
        <f>IF($B82="","",VLOOKUP($B82,名簿,2,FALSE))</f>
        <v/>
      </c>
      <c r="E83" s="336"/>
      <c r="F83" s="336"/>
      <c r="G83" s="344"/>
      <c r="H83" s="343"/>
      <c r="I83" s="344"/>
      <c r="J83" s="343"/>
      <c r="K83" s="344"/>
      <c r="L83" s="343"/>
      <c r="M83" s="336"/>
      <c r="N83" s="323"/>
    </row>
    <row r="84" spans="1:14" ht="13.5" customHeight="1">
      <c r="A84" s="345">
        <f t="shared" ref="A84" si="27">A82+1</f>
        <v>32</v>
      </c>
      <c r="B84" s="336" t="str">
        <f>IF(VLOOKUP($A84,市男,2,FALSE)="","",VLOOKUP($A84,市男,2,FALSE))</f>
        <v/>
      </c>
      <c r="C84" s="336"/>
      <c r="D84" s="20" t="str">
        <f>IF($B84="","",IF(VLOOKUP($B84,名簿,3,FALSE)="","",VLOOKUP($B84,名簿,3,FALSE)))</f>
        <v/>
      </c>
      <c r="E84" s="336" t="str">
        <f>IF($B84="","",IF(VLOOKUP($B84,名簿,4,FALSE)="","",VLOOKUP($B84,名簿,4,FALSE)))</f>
        <v/>
      </c>
      <c r="F84" s="336" t="str">
        <f>IF($B84="","",IF(VLOOKUP($B84,名簿,5,FALSE)="","",VLOOKUP($B84,名簿,5,FALSE)))</f>
        <v/>
      </c>
      <c r="G84" s="344" t="str">
        <f>IF(VLOOKUP($A84,市男,5,FALSE)="","",VLOOKUP($A84,市男,5,FALSE))</f>
        <v/>
      </c>
      <c r="H84" s="343" t="str">
        <f>IF(VLOOKUP($A84,市男,6,FALSE)="","",VLOOKUP($A84,市男,6,FALSE))</f>
        <v/>
      </c>
      <c r="I84" s="344" t="str">
        <f>IF(VLOOKUP($A84,市男,7,FALSE)="","",VLOOKUP($A84,市男,7,FALSE))</f>
        <v/>
      </c>
      <c r="J84" s="343" t="str">
        <f>IF(VLOOKUP($A84,市男,8,FALSE)="","",VLOOKUP($A84,市男,8,FALSE))</f>
        <v/>
      </c>
      <c r="K84" s="344" t="str">
        <f>IF(VLOOKUP($A84,市男,9,FALSE)="","",VLOOKUP($A84,市男,9,FALSE))</f>
        <v/>
      </c>
      <c r="L84" s="343" t="str">
        <f>IF(VLOOKUP($A84,市男,10,FALSE)="","",VLOOKUP($A84,市男,10,FALSE))</f>
        <v/>
      </c>
      <c r="M84" s="336" t="str">
        <f>IF($B84="","",IF(VLOOKUP($B84,名簿,7,FALSE)="","",VLOOKUP($B84,名簿,7,FALSE)))</f>
        <v/>
      </c>
      <c r="N84" s="323" t="str">
        <f>IF($B84="","",IF(VLOOKUP($B84,名簿,8,FALSE)="","",VLOOKUP($B84,名簿,8,FALSE)))</f>
        <v/>
      </c>
    </row>
    <row r="85" spans="1:14" ht="21.75" customHeight="1">
      <c r="A85" s="345"/>
      <c r="B85" s="336"/>
      <c r="C85" s="336"/>
      <c r="D85" s="19" t="str">
        <f>IF($B84="","",VLOOKUP($B84,名簿,2,FALSE))</f>
        <v/>
      </c>
      <c r="E85" s="336"/>
      <c r="F85" s="336"/>
      <c r="G85" s="344"/>
      <c r="H85" s="343"/>
      <c r="I85" s="344"/>
      <c r="J85" s="343"/>
      <c r="K85" s="344"/>
      <c r="L85" s="343"/>
      <c r="M85" s="336"/>
      <c r="N85" s="323"/>
    </row>
    <row r="86" spans="1:14" ht="13.5" customHeight="1">
      <c r="A86" s="345">
        <f t="shared" ref="A86" si="28">A84+1</f>
        <v>33</v>
      </c>
      <c r="B86" s="336" t="str">
        <f>IF(VLOOKUP($A86,市男,2,FALSE)="","",VLOOKUP($A86,市男,2,FALSE))</f>
        <v/>
      </c>
      <c r="C86" s="336"/>
      <c r="D86" s="20" t="str">
        <f>IF($B86="","",IF(VLOOKUP($B86,名簿,3,FALSE)="","",VLOOKUP($B86,名簿,3,FALSE)))</f>
        <v/>
      </c>
      <c r="E86" s="336" t="str">
        <f>IF($B86="","",IF(VLOOKUP($B86,名簿,4,FALSE)="","",VLOOKUP($B86,名簿,4,FALSE)))</f>
        <v/>
      </c>
      <c r="F86" s="336" t="str">
        <f>IF($B86="","",IF(VLOOKUP($B86,名簿,5,FALSE)="","",VLOOKUP($B86,名簿,5,FALSE)))</f>
        <v/>
      </c>
      <c r="G86" s="344" t="str">
        <f>IF(VLOOKUP($A86,市男,5,FALSE)="","",VLOOKUP($A86,市男,5,FALSE))</f>
        <v/>
      </c>
      <c r="H86" s="343" t="str">
        <f>IF(VLOOKUP($A86,市男,6,FALSE)="","",VLOOKUP($A86,市男,6,FALSE))</f>
        <v/>
      </c>
      <c r="I86" s="344" t="str">
        <f>IF(VLOOKUP($A86,市男,7,FALSE)="","",VLOOKUP($A86,市男,7,FALSE))</f>
        <v/>
      </c>
      <c r="J86" s="343" t="str">
        <f>IF(VLOOKUP($A86,市男,8,FALSE)="","",VLOOKUP($A86,市男,8,FALSE))</f>
        <v/>
      </c>
      <c r="K86" s="344" t="str">
        <f>IF(VLOOKUP($A86,市男,9,FALSE)="","",VLOOKUP($A86,市男,9,FALSE))</f>
        <v/>
      </c>
      <c r="L86" s="343" t="str">
        <f>IF(VLOOKUP($A86,市男,10,FALSE)="","",VLOOKUP($A86,市男,10,FALSE))</f>
        <v/>
      </c>
      <c r="M86" s="336" t="str">
        <f>IF($B86="","",IF(VLOOKUP($B86,名簿,7,FALSE)="","",VLOOKUP($B86,名簿,7,FALSE)))</f>
        <v/>
      </c>
      <c r="N86" s="323" t="str">
        <f>IF($B86="","",IF(VLOOKUP($B86,名簿,8,FALSE)="","",VLOOKUP($B86,名簿,8,FALSE)))</f>
        <v/>
      </c>
    </row>
    <row r="87" spans="1:14" ht="21.75" customHeight="1">
      <c r="A87" s="345"/>
      <c r="B87" s="336"/>
      <c r="C87" s="336"/>
      <c r="D87" s="19" t="str">
        <f>IF($B86="","",VLOOKUP($B86,名簿,2,FALSE))</f>
        <v/>
      </c>
      <c r="E87" s="336"/>
      <c r="F87" s="336"/>
      <c r="G87" s="344"/>
      <c r="H87" s="343"/>
      <c r="I87" s="344"/>
      <c r="J87" s="343"/>
      <c r="K87" s="344"/>
      <c r="L87" s="343"/>
      <c r="M87" s="336"/>
      <c r="N87" s="323"/>
    </row>
    <row r="88" spans="1:14" ht="13.5" customHeight="1">
      <c r="A88" s="345">
        <f t="shared" ref="A88" si="29">A86+1</f>
        <v>34</v>
      </c>
      <c r="B88" s="336" t="str">
        <f>IF(VLOOKUP($A88,市男,2,FALSE)="","",VLOOKUP($A88,市男,2,FALSE))</f>
        <v/>
      </c>
      <c r="C88" s="336"/>
      <c r="D88" s="20" t="str">
        <f>IF($B88="","",IF(VLOOKUP($B88,名簿,3,FALSE)="","",VLOOKUP($B88,名簿,3,FALSE)))</f>
        <v/>
      </c>
      <c r="E88" s="336" t="str">
        <f>IF($B88="","",IF(VLOOKUP($B88,名簿,4,FALSE)="","",VLOOKUP($B88,名簿,4,FALSE)))</f>
        <v/>
      </c>
      <c r="F88" s="336" t="str">
        <f>IF($B88="","",IF(VLOOKUP($B88,名簿,5,FALSE)="","",VLOOKUP($B88,名簿,5,FALSE)))</f>
        <v/>
      </c>
      <c r="G88" s="344" t="str">
        <f>IF(VLOOKUP($A88,市男,5,FALSE)="","",VLOOKUP($A88,市男,5,FALSE))</f>
        <v/>
      </c>
      <c r="H88" s="343" t="str">
        <f>IF(VLOOKUP($A88,市男,6,FALSE)="","",VLOOKUP($A88,市男,6,FALSE))</f>
        <v/>
      </c>
      <c r="I88" s="344" t="str">
        <f>IF(VLOOKUP($A88,市男,7,FALSE)="","",VLOOKUP($A88,市男,7,FALSE))</f>
        <v/>
      </c>
      <c r="J88" s="343" t="str">
        <f>IF(VLOOKUP($A88,市男,8,FALSE)="","",VLOOKUP($A88,市男,8,FALSE))</f>
        <v/>
      </c>
      <c r="K88" s="344" t="str">
        <f>IF(VLOOKUP($A88,市男,9,FALSE)="","",VLOOKUP($A88,市男,9,FALSE))</f>
        <v/>
      </c>
      <c r="L88" s="343" t="str">
        <f>IF(VLOOKUP($A88,市男,10,FALSE)="","",VLOOKUP($A88,市男,10,FALSE))</f>
        <v/>
      </c>
      <c r="M88" s="336" t="str">
        <f>IF($B88="","",IF(VLOOKUP($B88,名簿,7,FALSE)="","",VLOOKUP($B88,名簿,7,FALSE)))</f>
        <v/>
      </c>
      <c r="N88" s="323" t="str">
        <f>IF($B88="","",IF(VLOOKUP($B88,名簿,8,FALSE)="","",VLOOKUP($B88,名簿,8,FALSE)))</f>
        <v/>
      </c>
    </row>
    <row r="89" spans="1:14" ht="22.5" customHeight="1">
      <c r="A89" s="345"/>
      <c r="B89" s="336"/>
      <c r="C89" s="336"/>
      <c r="D89" s="19" t="str">
        <f>IF($B88="","",VLOOKUP($B88,名簿,2,FALSE))</f>
        <v/>
      </c>
      <c r="E89" s="336"/>
      <c r="F89" s="336"/>
      <c r="G89" s="344"/>
      <c r="H89" s="343"/>
      <c r="I89" s="344"/>
      <c r="J89" s="343"/>
      <c r="K89" s="344"/>
      <c r="L89" s="343"/>
      <c r="M89" s="336"/>
      <c r="N89" s="323"/>
    </row>
    <row r="90" spans="1:14" ht="13.5" customHeight="1">
      <c r="A90" s="345">
        <f t="shared" ref="A90" si="30">A88+1</f>
        <v>35</v>
      </c>
      <c r="B90" s="336" t="str">
        <f>IF(VLOOKUP($A90,市男,2,FALSE)="","",VLOOKUP($A90,市男,2,FALSE))</f>
        <v/>
      </c>
      <c r="C90" s="336"/>
      <c r="D90" s="20" t="str">
        <f>IF($B90="","",IF(VLOOKUP($B90,名簿,3,FALSE)="","",VLOOKUP($B90,名簿,3,FALSE)))</f>
        <v/>
      </c>
      <c r="E90" s="336" t="str">
        <f>IF($B90="","",IF(VLOOKUP($B90,名簿,4,FALSE)="","",VLOOKUP($B90,名簿,4,FALSE)))</f>
        <v/>
      </c>
      <c r="F90" s="336" t="str">
        <f>IF($B90="","",IF(VLOOKUP($B90,名簿,5,FALSE)="","",VLOOKUP($B90,名簿,5,FALSE)))</f>
        <v/>
      </c>
      <c r="G90" s="344" t="str">
        <f>IF(VLOOKUP($A90,市男,5,FALSE)="","",VLOOKUP($A90,市男,5,FALSE))</f>
        <v/>
      </c>
      <c r="H90" s="343" t="str">
        <f>IF(VLOOKUP($A90,市男,6,FALSE)="","",VLOOKUP($A90,市男,6,FALSE))</f>
        <v/>
      </c>
      <c r="I90" s="344" t="str">
        <f>IF(VLOOKUP($A90,市男,7,FALSE)="","",VLOOKUP($A90,市男,7,FALSE))</f>
        <v/>
      </c>
      <c r="J90" s="343" t="str">
        <f>IF(VLOOKUP($A90,市男,8,FALSE)="","",VLOOKUP($A90,市男,8,FALSE))</f>
        <v/>
      </c>
      <c r="K90" s="344" t="str">
        <f>IF(VLOOKUP($A90,市男,9,FALSE)="","",VLOOKUP($A90,市男,9,FALSE))</f>
        <v/>
      </c>
      <c r="L90" s="343" t="str">
        <f>IF(VLOOKUP($A90,市男,10,FALSE)="","",VLOOKUP($A90,市男,10,FALSE))</f>
        <v/>
      </c>
      <c r="M90" s="336" t="str">
        <f>IF($B90="","",IF(VLOOKUP($B90,名簿,7,FALSE)="","",VLOOKUP($B90,名簿,7,FALSE)))</f>
        <v/>
      </c>
      <c r="N90" s="323" t="str">
        <f>IF($B90="","",IF(VLOOKUP($B90,名簿,8,FALSE)="","",VLOOKUP($B90,名簿,8,FALSE)))</f>
        <v/>
      </c>
    </row>
    <row r="91" spans="1:14" ht="22.5" customHeight="1">
      <c r="A91" s="345"/>
      <c r="B91" s="336"/>
      <c r="C91" s="336"/>
      <c r="D91" s="19" t="str">
        <f>IF($B90="","",VLOOKUP($B90,名簿,2,FALSE))</f>
        <v/>
      </c>
      <c r="E91" s="336"/>
      <c r="F91" s="336"/>
      <c r="G91" s="344"/>
      <c r="H91" s="343"/>
      <c r="I91" s="344"/>
      <c r="J91" s="343"/>
      <c r="K91" s="344"/>
      <c r="L91" s="343"/>
      <c r="M91" s="336"/>
      <c r="N91" s="323"/>
    </row>
    <row r="92" spans="1:14" ht="13.5" customHeight="1">
      <c r="A92" s="345">
        <f t="shared" ref="A92" si="31">A90+1</f>
        <v>36</v>
      </c>
      <c r="B92" s="336" t="str">
        <f>IF(VLOOKUP($A92,市男,2,FALSE)="","",VLOOKUP($A92,市男,2,FALSE))</f>
        <v/>
      </c>
      <c r="C92" s="336"/>
      <c r="D92" s="20" t="str">
        <f>IF($B92="","",IF(VLOOKUP($B92,名簿,3,FALSE)="","",VLOOKUP($B92,名簿,3,FALSE)))</f>
        <v/>
      </c>
      <c r="E92" s="336" t="str">
        <f>IF($B92="","",IF(VLOOKUP($B92,名簿,4,FALSE)="","",VLOOKUP($B92,名簿,4,FALSE)))</f>
        <v/>
      </c>
      <c r="F92" s="336" t="str">
        <f>IF($B92="","",IF(VLOOKUP($B92,名簿,5,FALSE)="","",VLOOKUP($B92,名簿,5,FALSE)))</f>
        <v/>
      </c>
      <c r="G92" s="344" t="str">
        <f>IF(VLOOKUP($A92,市男,5,FALSE)="","",VLOOKUP($A92,市男,5,FALSE))</f>
        <v/>
      </c>
      <c r="H92" s="343" t="str">
        <f>IF(VLOOKUP($A92,市男,6,FALSE)="","",VLOOKUP($A92,市男,6,FALSE))</f>
        <v/>
      </c>
      <c r="I92" s="344" t="str">
        <f>IF(VLOOKUP($A92,市男,7,FALSE)="","",VLOOKUP($A92,市男,7,FALSE))</f>
        <v/>
      </c>
      <c r="J92" s="343" t="str">
        <f>IF(VLOOKUP($A92,市男,8,FALSE)="","",VLOOKUP($A92,市男,8,FALSE))</f>
        <v/>
      </c>
      <c r="K92" s="344" t="str">
        <f>IF(VLOOKUP($A92,市男,9,FALSE)="","",VLOOKUP($A92,市男,9,FALSE))</f>
        <v/>
      </c>
      <c r="L92" s="343" t="str">
        <f>IF(VLOOKUP($A92,市男,10,FALSE)="","",VLOOKUP($A92,市男,10,FALSE))</f>
        <v/>
      </c>
      <c r="M92" s="336" t="str">
        <f>IF($B92="","",IF(VLOOKUP($B92,名簿,7,FALSE)="","",VLOOKUP($B92,名簿,7,FALSE)))</f>
        <v/>
      </c>
      <c r="N92" s="323" t="str">
        <f>IF($B92="","",IF(VLOOKUP($B92,名簿,8,FALSE)="","",VLOOKUP($B92,名簿,8,FALSE)))</f>
        <v/>
      </c>
    </row>
    <row r="93" spans="1:14" ht="22.5" customHeight="1">
      <c r="A93" s="345"/>
      <c r="B93" s="336"/>
      <c r="C93" s="336"/>
      <c r="D93" s="19" t="str">
        <f>IF($B92="","",VLOOKUP($B92,名簿,2,FALSE))</f>
        <v/>
      </c>
      <c r="E93" s="336"/>
      <c r="F93" s="336"/>
      <c r="G93" s="344"/>
      <c r="H93" s="343"/>
      <c r="I93" s="344"/>
      <c r="J93" s="343"/>
      <c r="K93" s="344"/>
      <c r="L93" s="343"/>
      <c r="M93" s="336"/>
      <c r="N93" s="323"/>
    </row>
    <row r="94" spans="1:14" ht="13.5" customHeight="1">
      <c r="A94" s="345">
        <f t="shared" ref="A94" si="32">A92+1</f>
        <v>37</v>
      </c>
      <c r="B94" s="336" t="str">
        <f>IF(VLOOKUP($A94,市男,2,FALSE)="","",VLOOKUP($A94,市男,2,FALSE))</f>
        <v/>
      </c>
      <c r="C94" s="336"/>
      <c r="D94" s="20" t="str">
        <f>IF($B94="","",IF(VLOOKUP($B94,名簿,3,FALSE)="","",VLOOKUP($B94,名簿,3,FALSE)))</f>
        <v/>
      </c>
      <c r="E94" s="336" t="str">
        <f>IF($B94="","",IF(VLOOKUP($B94,名簿,4,FALSE)="","",VLOOKUP($B94,名簿,4,FALSE)))</f>
        <v/>
      </c>
      <c r="F94" s="336" t="str">
        <f>IF($B94="","",IF(VLOOKUP($B94,名簿,5,FALSE)="","",VLOOKUP($B94,名簿,5,FALSE)))</f>
        <v/>
      </c>
      <c r="G94" s="344" t="str">
        <f>IF(VLOOKUP($A94,市男,5,FALSE)="","",VLOOKUP($A94,市男,5,FALSE))</f>
        <v/>
      </c>
      <c r="H94" s="343" t="str">
        <f>IF(VLOOKUP($A94,市男,6,FALSE)="","",VLOOKUP($A94,市男,6,FALSE))</f>
        <v/>
      </c>
      <c r="I94" s="344" t="str">
        <f>IF(VLOOKUP($A94,市男,7,FALSE)="","",VLOOKUP($A94,市男,7,FALSE))</f>
        <v/>
      </c>
      <c r="J94" s="343" t="str">
        <f>IF(VLOOKUP($A94,市男,8,FALSE)="","",VLOOKUP($A94,市男,8,FALSE))</f>
        <v/>
      </c>
      <c r="K94" s="344" t="str">
        <f>IF(VLOOKUP($A94,市男,9,FALSE)="","",VLOOKUP($A94,市男,9,FALSE))</f>
        <v/>
      </c>
      <c r="L94" s="343" t="str">
        <f>IF(VLOOKUP($A94,市男,10,FALSE)="","",VLOOKUP($A94,市男,10,FALSE))</f>
        <v/>
      </c>
      <c r="M94" s="336" t="str">
        <f>IF($B94="","",IF(VLOOKUP($B94,名簿,7,FALSE)="","",VLOOKUP($B94,名簿,7,FALSE)))</f>
        <v/>
      </c>
      <c r="N94" s="323" t="str">
        <f>IF($B94="","",IF(VLOOKUP($B94,名簿,8,FALSE)="","",VLOOKUP($B94,名簿,8,FALSE)))</f>
        <v/>
      </c>
    </row>
    <row r="95" spans="1:14" ht="22.5" customHeight="1">
      <c r="A95" s="345"/>
      <c r="B95" s="336"/>
      <c r="C95" s="336"/>
      <c r="D95" s="19" t="str">
        <f>IF($B94="","",VLOOKUP($B94,名簿,2,FALSE))</f>
        <v/>
      </c>
      <c r="E95" s="336"/>
      <c r="F95" s="336"/>
      <c r="G95" s="344"/>
      <c r="H95" s="343"/>
      <c r="I95" s="344"/>
      <c r="J95" s="343"/>
      <c r="K95" s="344"/>
      <c r="L95" s="343"/>
      <c r="M95" s="336"/>
      <c r="N95" s="323"/>
    </row>
    <row r="96" spans="1:14" ht="13.5" customHeight="1">
      <c r="A96" s="345">
        <f t="shared" ref="A96" si="33">A94+1</f>
        <v>38</v>
      </c>
      <c r="B96" s="336" t="str">
        <f>IF(VLOOKUP($A96,市男,2,FALSE)="","",VLOOKUP($A96,市男,2,FALSE))</f>
        <v/>
      </c>
      <c r="C96" s="336"/>
      <c r="D96" s="20" t="str">
        <f>IF($B96="","",IF(VLOOKUP($B96,名簿,3,FALSE)="","",VLOOKUP($B96,名簿,3,FALSE)))</f>
        <v/>
      </c>
      <c r="E96" s="336" t="str">
        <f>IF($B96="","",IF(VLOOKUP($B96,名簿,4,FALSE)="","",VLOOKUP($B96,名簿,4,FALSE)))</f>
        <v/>
      </c>
      <c r="F96" s="336" t="str">
        <f>IF($B96="","",IF(VLOOKUP($B96,名簿,5,FALSE)="","",VLOOKUP($B96,名簿,5,FALSE)))</f>
        <v/>
      </c>
      <c r="G96" s="344" t="str">
        <f>IF(VLOOKUP($A96,市男,5,FALSE)="","",VLOOKUP($A96,市男,5,FALSE))</f>
        <v/>
      </c>
      <c r="H96" s="343" t="str">
        <f>IF(VLOOKUP($A96,市男,6,FALSE)="","",VLOOKUP($A96,市男,6,FALSE))</f>
        <v/>
      </c>
      <c r="I96" s="344" t="str">
        <f>IF(VLOOKUP($A96,市男,7,FALSE)="","",VLOOKUP($A96,市男,7,FALSE))</f>
        <v/>
      </c>
      <c r="J96" s="343" t="str">
        <f>IF(VLOOKUP($A96,市男,8,FALSE)="","",VLOOKUP($A96,市男,8,FALSE))</f>
        <v/>
      </c>
      <c r="K96" s="344" t="str">
        <f>IF(VLOOKUP($A96,市男,9,FALSE)="","",VLOOKUP($A96,市男,9,FALSE))</f>
        <v/>
      </c>
      <c r="L96" s="343" t="str">
        <f>IF(VLOOKUP($A96,市男,10,FALSE)="","",VLOOKUP($A96,市男,10,FALSE))</f>
        <v/>
      </c>
      <c r="M96" s="336" t="str">
        <f>IF($B96="","",IF(VLOOKUP($B96,名簿,7,FALSE)="","",VLOOKUP($B96,名簿,7,FALSE)))</f>
        <v/>
      </c>
      <c r="N96" s="323" t="str">
        <f>IF($B96="","",IF(VLOOKUP($B96,名簿,8,FALSE)="","",VLOOKUP($B96,名簿,8,FALSE)))</f>
        <v/>
      </c>
    </row>
    <row r="97" spans="1:14" ht="22.5" customHeight="1">
      <c r="A97" s="345"/>
      <c r="B97" s="336"/>
      <c r="C97" s="336"/>
      <c r="D97" s="19" t="str">
        <f>IF($B96="","",VLOOKUP($B96,名簿,2,FALSE))</f>
        <v/>
      </c>
      <c r="E97" s="336"/>
      <c r="F97" s="336"/>
      <c r="G97" s="344"/>
      <c r="H97" s="343"/>
      <c r="I97" s="344"/>
      <c r="J97" s="343"/>
      <c r="K97" s="344"/>
      <c r="L97" s="343"/>
      <c r="M97" s="336"/>
      <c r="N97" s="323"/>
    </row>
    <row r="98" spans="1:14" ht="13.5" customHeight="1">
      <c r="A98" s="345">
        <f t="shared" ref="A98" si="34">A96+1</f>
        <v>39</v>
      </c>
      <c r="B98" s="336" t="str">
        <f>IF(VLOOKUP($A98,市男,2,FALSE)="","",VLOOKUP($A98,市男,2,FALSE))</f>
        <v/>
      </c>
      <c r="C98" s="336"/>
      <c r="D98" s="20" t="str">
        <f>IF($B98="","",IF(VLOOKUP($B98,名簿,3,FALSE)="","",VLOOKUP($B98,名簿,3,FALSE)))</f>
        <v/>
      </c>
      <c r="E98" s="336" t="str">
        <f>IF($B98="","",IF(VLOOKUP($B98,名簿,4,FALSE)="","",VLOOKUP($B98,名簿,4,FALSE)))</f>
        <v/>
      </c>
      <c r="F98" s="336" t="str">
        <f>IF($B98="","",IF(VLOOKUP($B98,名簿,5,FALSE)="","",VLOOKUP($B98,名簿,5,FALSE)))</f>
        <v/>
      </c>
      <c r="G98" s="344" t="str">
        <f>IF(VLOOKUP($A98,市男,5,FALSE)="","",VLOOKUP($A98,市男,5,FALSE))</f>
        <v/>
      </c>
      <c r="H98" s="343" t="str">
        <f>IF(VLOOKUP($A98,市男,6,FALSE)="","",VLOOKUP($A98,市男,6,FALSE))</f>
        <v/>
      </c>
      <c r="I98" s="344" t="str">
        <f>IF(VLOOKUP($A98,市男,7,FALSE)="","",VLOOKUP($A98,市男,7,FALSE))</f>
        <v/>
      </c>
      <c r="J98" s="343" t="str">
        <f>IF(VLOOKUP($A98,市男,8,FALSE)="","",VLOOKUP($A98,市男,8,FALSE))</f>
        <v/>
      </c>
      <c r="K98" s="344" t="str">
        <f>IF(VLOOKUP($A98,市男,9,FALSE)="","",VLOOKUP($A98,市男,9,FALSE))</f>
        <v/>
      </c>
      <c r="L98" s="343" t="str">
        <f>IF(VLOOKUP($A98,市男,10,FALSE)="","",VLOOKUP($A98,市男,10,FALSE))</f>
        <v/>
      </c>
      <c r="M98" s="336" t="str">
        <f>IF($B98="","",IF(VLOOKUP($B98,名簿,7,FALSE)="","",VLOOKUP($B98,名簿,7,FALSE)))</f>
        <v/>
      </c>
      <c r="N98" s="323" t="str">
        <f>IF($B98="","",IF(VLOOKUP($B98,名簿,8,FALSE)="","",VLOOKUP($B98,名簿,8,FALSE)))</f>
        <v/>
      </c>
    </row>
    <row r="99" spans="1:14" ht="22.5" customHeight="1">
      <c r="A99" s="345"/>
      <c r="B99" s="336"/>
      <c r="C99" s="336"/>
      <c r="D99" s="19" t="str">
        <f>IF($B98="","",VLOOKUP($B98,名簿,2,FALSE))</f>
        <v/>
      </c>
      <c r="E99" s="336"/>
      <c r="F99" s="336"/>
      <c r="G99" s="344"/>
      <c r="H99" s="343"/>
      <c r="I99" s="344"/>
      <c r="J99" s="343"/>
      <c r="K99" s="344"/>
      <c r="L99" s="343"/>
      <c r="M99" s="336"/>
      <c r="N99" s="323"/>
    </row>
    <row r="100" spans="1:14" ht="13.5" customHeight="1" thickBot="1">
      <c r="A100" s="345">
        <f t="shared" ref="A100" si="35">A98+1</f>
        <v>40</v>
      </c>
      <c r="B100" s="324" t="str">
        <f>IF(VLOOKUP($A100,市男,2,FALSE)="","",VLOOKUP($A100,市男,2,FALSE))</f>
        <v/>
      </c>
      <c r="C100" s="324"/>
      <c r="D100" s="20" t="str">
        <f>IF($B100="","",IF(VLOOKUP($B100,名簿,3,FALSE)="","",VLOOKUP($B100,名簿,3,FALSE)))</f>
        <v/>
      </c>
      <c r="E100" s="324" t="str">
        <f>IF($B100="","",IF(VLOOKUP($B100,名簿,4,FALSE)="","",VLOOKUP($B100,名簿,4,FALSE)))</f>
        <v/>
      </c>
      <c r="F100" s="324" t="str">
        <f>IF($B100="","",IF(VLOOKUP($B100,名簿,5,FALSE)="","",VLOOKUP($B100,名簿,5,FALSE)))</f>
        <v/>
      </c>
      <c r="G100" s="359" t="str">
        <f>IF(VLOOKUP($A100,市男,5,FALSE)="","",VLOOKUP($A100,市男,5,FALSE))</f>
        <v/>
      </c>
      <c r="H100" s="343" t="str">
        <f>IF(VLOOKUP($A100,市男,6,FALSE)="","",VLOOKUP($A100,市男,6,FALSE))</f>
        <v/>
      </c>
      <c r="I100" s="359" t="str">
        <f>IF(VLOOKUP($A100,市男,7,FALSE)="","",VLOOKUP($A100,市男,7,FALSE))</f>
        <v/>
      </c>
      <c r="J100" s="343" t="str">
        <f>IF(VLOOKUP($A100,市男,8,FALSE)="","",VLOOKUP($A100,市男,8,FALSE))</f>
        <v/>
      </c>
      <c r="K100" s="359" t="str">
        <f>IF(VLOOKUP($A100,市男,9,FALSE)="","",VLOOKUP($A100,市男,9,FALSE))</f>
        <v/>
      </c>
      <c r="L100" s="343" t="str">
        <f>IF(VLOOKUP($A100,市男,10,FALSE)="","",VLOOKUP($A100,市男,10,FALSE))</f>
        <v/>
      </c>
      <c r="M100" s="324" t="str">
        <f>IF($B100="","",IF(VLOOKUP($B100,名簿,7,FALSE)="","",VLOOKUP($B100,名簿,7,FALSE)))</f>
        <v/>
      </c>
      <c r="N100" s="326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25"/>
      <c r="D101" s="21" t="str">
        <f>IF($B100="","",VLOOKUP($B100,名簿,2,FALSE))</f>
        <v/>
      </c>
      <c r="E101" s="325"/>
      <c r="F101" s="325"/>
      <c r="G101" s="360"/>
      <c r="H101" s="358"/>
      <c r="I101" s="360"/>
      <c r="J101" s="358"/>
      <c r="K101" s="360"/>
      <c r="L101" s="358"/>
      <c r="M101" s="325"/>
      <c r="N101" s="327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IF(SUM(市選入力!$F$4,市選入力!$Q$4)=0,"",SUM(市選入力!$F$4,市選入力!$Q$4))</f>
        <v/>
      </c>
      <c r="I103" s="339" t="str">
        <f>IF(H103="","",H103*名簿!$L$7)</f>
        <v/>
      </c>
      <c r="J103" s="341" t="s">
        <v>14</v>
      </c>
      <c r="K103" s="337" t="str">
        <f>IF(SUM(市選入力!$G$4,市選入力!$R$4)=0,"",SUM(市選入力!$G$4,市選入力!$R$4))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6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市選入力!$A$1</f>
        <v>厚木市陸上競技選手権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58"/>
      <c r="M108" s="59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60"/>
    </row>
    <row r="112" spans="1:14" ht="22.5" customHeight="1" thickBot="1"/>
    <row r="113" spans="1:14" ht="18" customHeight="1">
      <c r="A113" s="341"/>
      <c r="B113" s="366" t="s">
        <v>86</v>
      </c>
      <c r="C113" s="62" t="s">
        <v>6</v>
      </c>
      <c r="D113" s="57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63" t="s">
        <v>7</v>
      </c>
      <c r="D114" s="56" t="s">
        <v>65</v>
      </c>
      <c r="E114" s="324"/>
      <c r="F114" s="324"/>
      <c r="G114" s="64" t="s">
        <v>17</v>
      </c>
      <c r="H114" s="17" t="s">
        <v>8</v>
      </c>
      <c r="I114" s="64" t="s">
        <v>18</v>
      </c>
      <c r="J114" s="17" t="s">
        <v>8</v>
      </c>
      <c r="K114" s="6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IF(VLOOKUP($A115,市男,2,FALSE)="","",VLOOKUP($A115,市男,2,FALSE))</f>
        <v/>
      </c>
      <c r="C115" s="346"/>
      <c r="D115" s="18" t="str">
        <f>IF($B115="","",IF(VLOOKUP($B115,名簿,3,FALSE)="","",VLOOKUP($B115,名簿,3,FALSE)))</f>
        <v/>
      </c>
      <c r="E115" s="346" t="str">
        <f>IF($B115="","",IF(VLOOKUP($B115,名簿,4,FALSE)="","",VLOOKUP($B115,名簿,4,FALSE)))</f>
        <v/>
      </c>
      <c r="F115" s="346" t="str">
        <f>IF($B115="","",IF(VLOOKUP($B115,名簿,5,FALSE)="","",VLOOKUP($B115,名簿,5,FALSE)))</f>
        <v/>
      </c>
      <c r="G115" s="362" t="str">
        <f>IF(VLOOKUP($A115,市男,5,FALSE)="","",VLOOKUP($A115,市男,5,FALSE))</f>
        <v/>
      </c>
      <c r="H115" s="361" t="str">
        <f>IF(VLOOKUP($A115,市男,6,FALSE)="","",VLOOKUP($A115,市男,6,FALSE))</f>
        <v/>
      </c>
      <c r="I115" s="362" t="str">
        <f>IF(VLOOKUP($A115,市男,7,FALSE)="","",VLOOKUP($A115,市男,7,FALSE))</f>
        <v/>
      </c>
      <c r="J115" s="361" t="str">
        <f>IF(VLOOKUP($A115,市男,8,FALSE)="","",VLOOKUP($A115,市男,8,FALSE))</f>
        <v/>
      </c>
      <c r="K115" s="362" t="str">
        <f>IF(VLOOKUP($A115,市男,9,FALSE)="","",VLOOKUP($A115,市男,9,FALSE))</f>
        <v/>
      </c>
      <c r="L115" s="361" t="str">
        <f>IF(VLOOKUP($A115,市男,10,FALSE)="","",VLOOKUP($A115,市男,10,FALSE))</f>
        <v/>
      </c>
      <c r="M115" s="346" t="str">
        <f>IF($B115="","",IF(VLOOKUP($B115,名簿,7,FALSE)="","",VLOOKUP($B115,名簿,7,FALSE)))</f>
        <v/>
      </c>
      <c r="N115" s="347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36"/>
      <c r="D116" s="19" t="str">
        <f>IF($B115="","",VLOOKUP($B115,名簿,2,FALSE))</f>
        <v/>
      </c>
      <c r="E116" s="336"/>
      <c r="F116" s="336"/>
      <c r="G116" s="344"/>
      <c r="H116" s="343"/>
      <c r="I116" s="344"/>
      <c r="J116" s="343"/>
      <c r="K116" s="344"/>
      <c r="L116" s="343"/>
      <c r="M116" s="336"/>
      <c r="N116" s="323"/>
    </row>
    <row r="117" spans="1:14" ht="13.5" customHeight="1">
      <c r="A117" s="345">
        <f>A115+1</f>
        <v>42</v>
      </c>
      <c r="B117" s="336" t="str">
        <f>IF(VLOOKUP($A117,市男,2,FALSE)="","",VLOOKUP($A117,市男,2,FALSE))</f>
        <v/>
      </c>
      <c r="C117" s="336"/>
      <c r="D117" s="20" t="str">
        <f>IF($B117="","",IF(VLOOKUP($B117,名簿,3,FALSE)="","",VLOOKUP($B117,名簿,3,FALSE)))</f>
        <v/>
      </c>
      <c r="E117" s="336" t="str">
        <f>IF($B117="","",IF(VLOOKUP($B117,名簿,4,FALSE)="","",VLOOKUP($B117,名簿,4,FALSE)))</f>
        <v/>
      </c>
      <c r="F117" s="336" t="str">
        <f>IF($B117="","",IF(VLOOKUP($B117,名簿,5,FALSE)="","",VLOOKUP($B117,名簿,5,FALSE)))</f>
        <v/>
      </c>
      <c r="G117" s="344" t="str">
        <f>IF(VLOOKUP($A117,市男,5,FALSE)="","",VLOOKUP($A117,市男,5,FALSE))</f>
        <v/>
      </c>
      <c r="H117" s="343" t="str">
        <f>IF(VLOOKUP($A117,市男,6,FALSE)="","",VLOOKUP($A117,市男,6,FALSE))</f>
        <v/>
      </c>
      <c r="I117" s="344" t="str">
        <f>IF(VLOOKUP($A117,市男,7,FALSE)="","",VLOOKUP($A117,市男,7,FALSE))</f>
        <v/>
      </c>
      <c r="J117" s="343" t="str">
        <f>IF(VLOOKUP($A117,市男,8,FALSE)="","",VLOOKUP($A117,市男,8,FALSE))</f>
        <v/>
      </c>
      <c r="K117" s="344" t="str">
        <f>IF(VLOOKUP($A117,市男,9,FALSE)="","",VLOOKUP($A117,市男,9,FALSE))</f>
        <v/>
      </c>
      <c r="L117" s="343" t="str">
        <f>IF(VLOOKUP($A117,市男,10,FALSE)="","",VLOOKUP($A117,市男,10,FALSE))</f>
        <v/>
      </c>
      <c r="M117" s="336" t="str">
        <f>IF($B117="","",IF(VLOOKUP($B117,名簿,7,FALSE)="","",VLOOKUP($B117,名簿,7,FALSE)))</f>
        <v/>
      </c>
      <c r="N117" s="323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36"/>
      <c r="D118" s="19" t="str">
        <f>IF($B117="","",VLOOKUP($B117,名簿,2,FALSE))</f>
        <v/>
      </c>
      <c r="E118" s="336"/>
      <c r="F118" s="336"/>
      <c r="G118" s="344"/>
      <c r="H118" s="343"/>
      <c r="I118" s="344"/>
      <c r="J118" s="343"/>
      <c r="K118" s="344"/>
      <c r="L118" s="343"/>
      <c r="M118" s="336"/>
      <c r="N118" s="323"/>
    </row>
    <row r="119" spans="1:14" ht="13.5" customHeight="1">
      <c r="A119" s="345">
        <f t="shared" ref="A119" si="36">A117+1</f>
        <v>43</v>
      </c>
      <c r="B119" s="336" t="str">
        <f>IF(VLOOKUP($A119,市男,2,FALSE)="","",VLOOKUP($A119,市男,2,FALSE))</f>
        <v/>
      </c>
      <c r="C119" s="336"/>
      <c r="D119" s="20" t="str">
        <f>IF($B119="","",IF(VLOOKUP($B119,名簿,3,FALSE)="","",VLOOKUP($B119,名簿,3,FALSE)))</f>
        <v/>
      </c>
      <c r="E119" s="336" t="str">
        <f>IF($B119="","",IF(VLOOKUP($B119,名簿,4,FALSE)="","",VLOOKUP($B119,名簿,4,FALSE)))</f>
        <v/>
      </c>
      <c r="F119" s="336" t="str">
        <f>IF($B119="","",IF(VLOOKUP($B119,名簿,5,FALSE)="","",VLOOKUP($B119,名簿,5,FALSE)))</f>
        <v/>
      </c>
      <c r="G119" s="344" t="str">
        <f>IF(VLOOKUP($A119,市男,5,FALSE)="","",VLOOKUP($A119,市男,5,FALSE))</f>
        <v/>
      </c>
      <c r="H119" s="343" t="str">
        <f>IF(VLOOKUP($A119,市男,6,FALSE)="","",VLOOKUP($A119,市男,6,FALSE))</f>
        <v/>
      </c>
      <c r="I119" s="344" t="str">
        <f>IF(VLOOKUP($A119,市男,7,FALSE)="","",VLOOKUP($A119,市男,7,FALSE))</f>
        <v/>
      </c>
      <c r="J119" s="343" t="str">
        <f>IF(VLOOKUP($A119,市男,8,FALSE)="","",VLOOKUP($A119,市男,8,FALSE))</f>
        <v/>
      </c>
      <c r="K119" s="344" t="str">
        <f>IF(VLOOKUP($A119,市男,9,FALSE)="","",VLOOKUP($A119,市男,9,FALSE))</f>
        <v/>
      </c>
      <c r="L119" s="343" t="str">
        <f>IF(VLOOKUP($A119,市男,10,FALSE)="","",VLOOKUP($A119,市男,10,FALSE))</f>
        <v/>
      </c>
      <c r="M119" s="336" t="str">
        <f>IF($B119="","",IF(VLOOKUP($B119,名簿,7,FALSE)="","",VLOOKUP($B119,名簿,7,FALSE)))</f>
        <v/>
      </c>
      <c r="N119" s="323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36"/>
      <c r="D120" s="19" t="str">
        <f>IF($B119="","",VLOOKUP($B119,名簿,2,FALSE))</f>
        <v/>
      </c>
      <c r="E120" s="336"/>
      <c r="F120" s="336"/>
      <c r="G120" s="344"/>
      <c r="H120" s="343"/>
      <c r="I120" s="344"/>
      <c r="J120" s="343"/>
      <c r="K120" s="344"/>
      <c r="L120" s="343"/>
      <c r="M120" s="336"/>
      <c r="N120" s="323"/>
    </row>
    <row r="121" spans="1:14" ht="13.5" customHeight="1">
      <c r="A121" s="345">
        <f t="shared" ref="A121" si="37">A119+1</f>
        <v>44</v>
      </c>
      <c r="B121" s="336" t="str">
        <f>IF(VLOOKUP($A121,市男,2,FALSE)="","",VLOOKUP($A121,市男,2,FALSE))</f>
        <v/>
      </c>
      <c r="C121" s="336"/>
      <c r="D121" s="20" t="str">
        <f>IF($B121="","",IF(VLOOKUP($B121,名簿,3,FALSE)="","",VLOOKUP($B121,名簿,3,FALSE)))</f>
        <v/>
      </c>
      <c r="E121" s="336" t="str">
        <f>IF($B121="","",IF(VLOOKUP($B121,名簿,4,FALSE)="","",VLOOKUP($B121,名簿,4,FALSE)))</f>
        <v/>
      </c>
      <c r="F121" s="336" t="str">
        <f>IF($B121="","",IF(VLOOKUP($B121,名簿,5,FALSE)="","",VLOOKUP($B121,名簿,5,FALSE)))</f>
        <v/>
      </c>
      <c r="G121" s="344" t="str">
        <f>IF(VLOOKUP($A121,市男,5,FALSE)="","",VLOOKUP($A121,市男,5,FALSE))</f>
        <v/>
      </c>
      <c r="H121" s="343" t="str">
        <f>IF(VLOOKUP($A121,市男,6,FALSE)="","",VLOOKUP($A121,市男,6,FALSE))</f>
        <v/>
      </c>
      <c r="I121" s="344" t="str">
        <f>IF(VLOOKUP($A121,市男,7,FALSE)="","",VLOOKUP($A121,市男,7,FALSE))</f>
        <v/>
      </c>
      <c r="J121" s="343" t="str">
        <f>IF(VLOOKUP($A121,市男,8,FALSE)="","",VLOOKUP($A121,市男,8,FALSE))</f>
        <v/>
      </c>
      <c r="K121" s="344" t="str">
        <f>IF(VLOOKUP($A121,市男,9,FALSE)="","",VLOOKUP($A121,市男,9,FALSE))</f>
        <v/>
      </c>
      <c r="L121" s="343" t="str">
        <f>IF(VLOOKUP($A121,市男,10,FALSE)="","",VLOOKUP($A121,市男,10,FALSE))</f>
        <v/>
      </c>
      <c r="M121" s="336" t="str">
        <f>IF($B121="","",IF(VLOOKUP($B121,名簿,7,FALSE)="","",VLOOKUP($B121,名簿,7,FALSE)))</f>
        <v/>
      </c>
      <c r="N121" s="323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36"/>
      <c r="D122" s="19" t="str">
        <f>IF($B121="","",VLOOKUP($B121,名簿,2,FALSE))</f>
        <v/>
      </c>
      <c r="E122" s="336"/>
      <c r="F122" s="336"/>
      <c r="G122" s="344"/>
      <c r="H122" s="343"/>
      <c r="I122" s="344"/>
      <c r="J122" s="343"/>
      <c r="K122" s="344"/>
      <c r="L122" s="343"/>
      <c r="M122" s="336"/>
      <c r="N122" s="323"/>
    </row>
    <row r="123" spans="1:14" ht="13.5" customHeight="1">
      <c r="A123" s="345">
        <f t="shared" ref="A123" si="38">A121+1</f>
        <v>45</v>
      </c>
      <c r="B123" s="336" t="str">
        <f>IF(VLOOKUP($A123,市男,2,FALSE)="","",VLOOKUP($A123,市男,2,FALSE))</f>
        <v/>
      </c>
      <c r="C123" s="336"/>
      <c r="D123" s="20" t="str">
        <f>IF($B123="","",IF(VLOOKUP($B123,名簿,3,FALSE)="","",VLOOKUP($B123,名簿,3,FALSE)))</f>
        <v/>
      </c>
      <c r="E123" s="336" t="str">
        <f>IF($B123="","",IF(VLOOKUP($B123,名簿,4,FALSE)="","",VLOOKUP($B123,名簿,4,FALSE)))</f>
        <v/>
      </c>
      <c r="F123" s="336" t="str">
        <f>IF($B123="","",IF(VLOOKUP($B123,名簿,5,FALSE)="","",VLOOKUP($B123,名簿,5,FALSE)))</f>
        <v/>
      </c>
      <c r="G123" s="344" t="str">
        <f>IF(VLOOKUP($A123,市男,5,FALSE)="","",VLOOKUP($A123,市男,5,FALSE))</f>
        <v/>
      </c>
      <c r="H123" s="343" t="str">
        <f>IF(VLOOKUP($A123,市男,6,FALSE)="","",VLOOKUP($A123,市男,6,FALSE))</f>
        <v/>
      </c>
      <c r="I123" s="344" t="str">
        <f>IF(VLOOKUP($A123,市男,7,FALSE)="","",VLOOKUP($A123,市男,7,FALSE))</f>
        <v/>
      </c>
      <c r="J123" s="343" t="str">
        <f>IF(VLOOKUP($A123,市男,8,FALSE)="","",VLOOKUP($A123,市男,8,FALSE))</f>
        <v/>
      </c>
      <c r="K123" s="344" t="str">
        <f>IF(VLOOKUP($A123,市男,9,FALSE)="","",VLOOKUP($A123,市男,9,FALSE))</f>
        <v/>
      </c>
      <c r="L123" s="343" t="str">
        <f>IF(VLOOKUP($A123,市男,10,FALSE)="","",VLOOKUP($A123,市男,10,FALSE))</f>
        <v/>
      </c>
      <c r="M123" s="336" t="str">
        <f>IF($B123="","",IF(VLOOKUP($B123,名簿,7,FALSE)="","",VLOOKUP($B123,名簿,7,FALSE)))</f>
        <v/>
      </c>
      <c r="N123" s="323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36"/>
      <c r="D124" s="19" t="str">
        <f>IF($B123="","",VLOOKUP($B123,名簿,2,FALSE))</f>
        <v/>
      </c>
      <c r="E124" s="336"/>
      <c r="F124" s="336"/>
      <c r="G124" s="344"/>
      <c r="H124" s="343"/>
      <c r="I124" s="344"/>
      <c r="J124" s="343"/>
      <c r="K124" s="344"/>
      <c r="L124" s="343"/>
      <c r="M124" s="336"/>
      <c r="N124" s="323"/>
    </row>
    <row r="125" spans="1:14" ht="13.5" customHeight="1">
      <c r="A125" s="345">
        <f t="shared" ref="A125" si="39">A123+1</f>
        <v>46</v>
      </c>
      <c r="B125" s="336" t="str">
        <f>IF(VLOOKUP($A125,市男,2,FALSE)="","",VLOOKUP($A125,市男,2,FALSE))</f>
        <v/>
      </c>
      <c r="C125" s="336"/>
      <c r="D125" s="20" t="str">
        <f>IF($B125="","",IF(VLOOKUP($B125,名簿,3,FALSE)="","",VLOOKUP($B125,名簿,3,FALSE)))</f>
        <v/>
      </c>
      <c r="E125" s="336" t="str">
        <f>IF($B125="","",IF(VLOOKUP($B125,名簿,4,FALSE)="","",VLOOKUP($B125,名簿,4,FALSE)))</f>
        <v/>
      </c>
      <c r="F125" s="336" t="str">
        <f>IF($B125="","",IF(VLOOKUP($B125,名簿,5,FALSE)="","",VLOOKUP($B125,名簿,5,FALSE)))</f>
        <v/>
      </c>
      <c r="G125" s="344" t="str">
        <f>IF(VLOOKUP($A125,市男,5,FALSE)="","",VLOOKUP($A125,市男,5,FALSE))</f>
        <v/>
      </c>
      <c r="H125" s="343" t="str">
        <f>IF(VLOOKUP($A125,市男,6,FALSE)="","",VLOOKUP($A125,市男,6,FALSE))</f>
        <v/>
      </c>
      <c r="I125" s="344" t="str">
        <f>IF(VLOOKUP($A125,市男,7,FALSE)="","",VLOOKUP($A125,市男,7,FALSE))</f>
        <v/>
      </c>
      <c r="J125" s="343" t="str">
        <f>IF(VLOOKUP($A125,市男,8,FALSE)="","",VLOOKUP($A125,市男,8,FALSE))</f>
        <v/>
      </c>
      <c r="K125" s="344" t="str">
        <f>IF(VLOOKUP($A125,市男,9,FALSE)="","",VLOOKUP($A125,市男,9,FALSE))</f>
        <v/>
      </c>
      <c r="L125" s="343" t="str">
        <f>IF(VLOOKUP($A125,市男,10,FALSE)="","",VLOOKUP($A125,市男,10,FALSE))</f>
        <v/>
      </c>
      <c r="M125" s="336" t="str">
        <f>IF($B125="","",IF(VLOOKUP($B125,名簿,7,FALSE)="","",VLOOKUP($B125,名簿,7,FALSE)))</f>
        <v/>
      </c>
      <c r="N125" s="323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36"/>
      <c r="D126" s="19" t="str">
        <f>IF($B125="","",VLOOKUP($B125,名簿,2,FALSE))</f>
        <v/>
      </c>
      <c r="E126" s="336"/>
      <c r="F126" s="336"/>
      <c r="G126" s="344"/>
      <c r="H126" s="343"/>
      <c r="I126" s="344"/>
      <c r="J126" s="343"/>
      <c r="K126" s="344"/>
      <c r="L126" s="343"/>
      <c r="M126" s="336"/>
      <c r="N126" s="323"/>
    </row>
    <row r="127" spans="1:14" ht="13.5" customHeight="1">
      <c r="A127" s="345">
        <f t="shared" ref="A127" si="40">A125+1</f>
        <v>47</v>
      </c>
      <c r="B127" s="336" t="str">
        <f>IF(VLOOKUP($A127,市男,2,FALSE)="","",VLOOKUP($A127,市男,2,FALSE))</f>
        <v/>
      </c>
      <c r="C127" s="336"/>
      <c r="D127" s="20" t="str">
        <f>IF($B127="","",IF(VLOOKUP($B127,名簿,3,FALSE)="","",VLOOKUP($B127,名簿,3,FALSE)))</f>
        <v/>
      </c>
      <c r="E127" s="336" t="str">
        <f>IF($B127="","",IF(VLOOKUP($B127,名簿,4,FALSE)="","",VLOOKUP($B127,名簿,4,FALSE)))</f>
        <v/>
      </c>
      <c r="F127" s="336" t="str">
        <f>IF($B127="","",IF(VLOOKUP($B127,名簿,5,FALSE)="","",VLOOKUP($B127,名簿,5,FALSE)))</f>
        <v/>
      </c>
      <c r="G127" s="344" t="str">
        <f>IF(VLOOKUP($A127,市男,5,FALSE)="","",VLOOKUP($A127,市男,5,FALSE))</f>
        <v/>
      </c>
      <c r="H127" s="343" t="str">
        <f>IF(VLOOKUP($A127,市男,6,FALSE)="","",VLOOKUP($A127,市男,6,FALSE))</f>
        <v/>
      </c>
      <c r="I127" s="344" t="str">
        <f>IF(VLOOKUP($A127,市男,7,FALSE)="","",VLOOKUP($A127,市男,7,FALSE))</f>
        <v/>
      </c>
      <c r="J127" s="343" t="str">
        <f>IF(VLOOKUP($A127,市男,8,FALSE)="","",VLOOKUP($A127,市男,8,FALSE))</f>
        <v/>
      </c>
      <c r="K127" s="344" t="str">
        <f>IF(VLOOKUP($A127,市男,9,FALSE)="","",VLOOKUP($A127,市男,9,FALSE))</f>
        <v/>
      </c>
      <c r="L127" s="343" t="str">
        <f>IF(VLOOKUP($A127,市男,10,FALSE)="","",VLOOKUP($A127,市男,10,FALSE))</f>
        <v/>
      </c>
      <c r="M127" s="336" t="str">
        <f>IF($B127="","",IF(VLOOKUP($B127,名簿,7,FALSE)="","",VLOOKUP($B127,名簿,7,FALSE)))</f>
        <v/>
      </c>
      <c r="N127" s="323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36"/>
      <c r="D128" s="19" t="str">
        <f>IF($B127="","",VLOOKUP($B127,名簿,2,FALSE))</f>
        <v/>
      </c>
      <c r="E128" s="336"/>
      <c r="F128" s="336"/>
      <c r="G128" s="344"/>
      <c r="H128" s="343"/>
      <c r="I128" s="344"/>
      <c r="J128" s="343"/>
      <c r="K128" s="344"/>
      <c r="L128" s="343"/>
      <c r="M128" s="336"/>
      <c r="N128" s="323"/>
    </row>
    <row r="129" spans="1:14" ht="13.5" customHeight="1">
      <c r="A129" s="345">
        <f t="shared" ref="A129" si="41">A127+1</f>
        <v>48</v>
      </c>
      <c r="B129" s="336" t="str">
        <f>IF(VLOOKUP($A129,市男,2,FALSE)="","",VLOOKUP($A129,市男,2,FALSE))</f>
        <v/>
      </c>
      <c r="C129" s="336"/>
      <c r="D129" s="20" t="str">
        <f>IF($B129="","",IF(VLOOKUP($B129,名簿,3,FALSE)="","",VLOOKUP($B129,名簿,3,FALSE)))</f>
        <v/>
      </c>
      <c r="E129" s="336" t="str">
        <f>IF($B129="","",IF(VLOOKUP($B129,名簿,4,FALSE)="","",VLOOKUP($B129,名簿,4,FALSE)))</f>
        <v/>
      </c>
      <c r="F129" s="336" t="str">
        <f>IF($B129="","",IF(VLOOKUP($B129,名簿,5,FALSE)="","",VLOOKUP($B129,名簿,5,FALSE)))</f>
        <v/>
      </c>
      <c r="G129" s="344" t="str">
        <f>IF(VLOOKUP($A129,市男,5,FALSE)="","",VLOOKUP($A129,市男,5,FALSE))</f>
        <v/>
      </c>
      <c r="H129" s="343" t="str">
        <f>IF(VLOOKUP($A129,市男,6,FALSE)="","",VLOOKUP($A129,市男,6,FALSE))</f>
        <v/>
      </c>
      <c r="I129" s="344" t="str">
        <f>IF(VLOOKUP($A129,市男,7,FALSE)="","",VLOOKUP($A129,市男,7,FALSE))</f>
        <v/>
      </c>
      <c r="J129" s="343" t="str">
        <f>IF(VLOOKUP($A129,市男,8,FALSE)="","",VLOOKUP($A129,市男,8,FALSE))</f>
        <v/>
      </c>
      <c r="K129" s="344" t="str">
        <f>IF(VLOOKUP($A129,市男,9,FALSE)="","",VLOOKUP($A129,市男,9,FALSE))</f>
        <v/>
      </c>
      <c r="L129" s="343" t="str">
        <f>IF(VLOOKUP($A129,市男,10,FALSE)="","",VLOOKUP($A129,市男,10,FALSE))</f>
        <v/>
      </c>
      <c r="M129" s="336" t="str">
        <f>IF($B129="","",IF(VLOOKUP($B129,名簿,7,FALSE)="","",VLOOKUP($B129,名簿,7,FALSE)))</f>
        <v/>
      </c>
      <c r="N129" s="323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36"/>
      <c r="D130" s="19" t="str">
        <f>IF($B129="","",VLOOKUP($B129,名簿,2,FALSE))</f>
        <v/>
      </c>
      <c r="E130" s="336"/>
      <c r="F130" s="336"/>
      <c r="G130" s="344"/>
      <c r="H130" s="343"/>
      <c r="I130" s="344"/>
      <c r="J130" s="343"/>
      <c r="K130" s="344"/>
      <c r="L130" s="343"/>
      <c r="M130" s="336"/>
      <c r="N130" s="323"/>
    </row>
    <row r="131" spans="1:14" ht="13.5" customHeight="1">
      <c r="A131" s="345">
        <f t="shared" ref="A131" si="42">A129+1</f>
        <v>49</v>
      </c>
      <c r="B131" s="336" t="str">
        <f>IF(VLOOKUP($A131,市男,2,FALSE)="","",VLOOKUP($A131,市男,2,FALSE))</f>
        <v/>
      </c>
      <c r="C131" s="336"/>
      <c r="D131" s="20" t="str">
        <f>IF($B131="","",IF(VLOOKUP($B131,名簿,3,FALSE)="","",VLOOKUP($B131,名簿,3,FALSE)))</f>
        <v/>
      </c>
      <c r="E131" s="336" t="str">
        <f>IF($B131="","",IF(VLOOKUP($B131,名簿,4,FALSE)="","",VLOOKUP($B131,名簿,4,FALSE)))</f>
        <v/>
      </c>
      <c r="F131" s="336" t="str">
        <f>IF($B131="","",IF(VLOOKUP($B131,名簿,5,FALSE)="","",VLOOKUP($B131,名簿,5,FALSE)))</f>
        <v/>
      </c>
      <c r="G131" s="344" t="str">
        <f>IF(VLOOKUP($A131,市男,5,FALSE)="","",VLOOKUP($A131,市男,5,FALSE))</f>
        <v/>
      </c>
      <c r="H131" s="343" t="str">
        <f>IF(VLOOKUP($A131,市男,6,FALSE)="","",VLOOKUP($A131,市男,6,FALSE))</f>
        <v/>
      </c>
      <c r="I131" s="344" t="str">
        <f>IF(VLOOKUP($A131,市男,7,FALSE)="","",VLOOKUP($A131,市男,7,FALSE))</f>
        <v/>
      </c>
      <c r="J131" s="343" t="str">
        <f>IF(VLOOKUP($A131,市男,8,FALSE)="","",VLOOKUP($A131,市男,8,FALSE))</f>
        <v/>
      </c>
      <c r="K131" s="344" t="str">
        <f>IF(VLOOKUP($A131,市男,9,FALSE)="","",VLOOKUP($A131,市男,9,FALSE))</f>
        <v/>
      </c>
      <c r="L131" s="343" t="str">
        <f>IF(VLOOKUP($A131,市男,10,FALSE)="","",VLOOKUP($A131,市男,10,FALSE))</f>
        <v/>
      </c>
      <c r="M131" s="336" t="str">
        <f>IF($B131="","",IF(VLOOKUP($B131,名簿,7,FALSE)="","",VLOOKUP($B131,名簿,7,FALSE)))</f>
        <v/>
      </c>
      <c r="N131" s="323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36"/>
      <c r="D132" s="19" t="str">
        <f>IF($B131="","",VLOOKUP($B131,名簿,2,FALSE))</f>
        <v/>
      </c>
      <c r="E132" s="336"/>
      <c r="F132" s="336"/>
      <c r="G132" s="344"/>
      <c r="H132" s="343"/>
      <c r="I132" s="344"/>
      <c r="J132" s="343"/>
      <c r="K132" s="344"/>
      <c r="L132" s="343"/>
      <c r="M132" s="336"/>
      <c r="N132" s="323"/>
    </row>
    <row r="133" spans="1:14" ht="13.5" customHeight="1">
      <c r="A133" s="345">
        <f t="shared" ref="A133" si="43">A131+1</f>
        <v>50</v>
      </c>
      <c r="B133" s="336" t="str">
        <f>IF(VLOOKUP($A133,市男,2,FALSE)="","",VLOOKUP($A133,市男,2,FALSE))</f>
        <v/>
      </c>
      <c r="C133" s="336"/>
      <c r="D133" s="20" t="str">
        <f>IF($B133="","",IF(VLOOKUP($B133,名簿,3,FALSE)="","",VLOOKUP($B133,名簿,3,FALSE)))</f>
        <v/>
      </c>
      <c r="E133" s="336" t="str">
        <f>IF($B133="","",IF(VLOOKUP($B133,名簿,4,FALSE)="","",VLOOKUP($B133,名簿,4,FALSE)))</f>
        <v/>
      </c>
      <c r="F133" s="336" t="str">
        <f>IF($B133="","",IF(VLOOKUP($B133,名簿,5,FALSE)="","",VLOOKUP($B133,名簿,5,FALSE)))</f>
        <v/>
      </c>
      <c r="G133" s="344" t="str">
        <f>IF(VLOOKUP($A133,市男,5,FALSE)="","",VLOOKUP($A133,市男,5,FALSE))</f>
        <v/>
      </c>
      <c r="H133" s="343" t="str">
        <f>IF(VLOOKUP($A133,市男,6,FALSE)="","",VLOOKUP($A133,市男,6,FALSE))</f>
        <v/>
      </c>
      <c r="I133" s="344" t="str">
        <f>IF(VLOOKUP($A133,市男,7,FALSE)="","",VLOOKUP($A133,市男,7,FALSE))</f>
        <v/>
      </c>
      <c r="J133" s="343" t="str">
        <f>IF(VLOOKUP($A133,市男,8,FALSE)="","",VLOOKUP($A133,市男,8,FALSE))</f>
        <v/>
      </c>
      <c r="K133" s="344" t="str">
        <f>IF(VLOOKUP($A133,市男,9,FALSE)="","",VLOOKUP($A133,市男,9,FALSE))</f>
        <v/>
      </c>
      <c r="L133" s="343" t="str">
        <f>IF(VLOOKUP($A133,市男,10,FALSE)="","",VLOOKUP($A133,市男,10,FALSE))</f>
        <v/>
      </c>
      <c r="M133" s="336" t="str">
        <f>IF($B133="","",IF(VLOOKUP($B133,名簿,7,FALSE)="","",VLOOKUP($B133,名簿,7,FALSE)))</f>
        <v/>
      </c>
      <c r="N133" s="323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36"/>
      <c r="D134" s="19" t="str">
        <f>IF($B133="","",VLOOKUP($B133,名簿,2,FALSE))</f>
        <v/>
      </c>
      <c r="E134" s="336"/>
      <c r="F134" s="336"/>
      <c r="G134" s="344"/>
      <c r="H134" s="343"/>
      <c r="I134" s="344"/>
      <c r="J134" s="343"/>
      <c r="K134" s="344"/>
      <c r="L134" s="343"/>
      <c r="M134" s="336"/>
      <c r="N134" s="323"/>
    </row>
    <row r="135" spans="1:14" ht="13.5" customHeight="1">
      <c r="A135" s="345">
        <f t="shared" ref="A135" si="44">A133+1</f>
        <v>51</v>
      </c>
      <c r="B135" s="336" t="str">
        <f>IF(VLOOKUP($A135,市男,2,FALSE)="","",VLOOKUP($A135,市男,2,FALSE))</f>
        <v/>
      </c>
      <c r="C135" s="336"/>
      <c r="D135" s="20" t="str">
        <f>IF($B135="","",IF(VLOOKUP($B135,名簿,3,FALSE)="","",VLOOKUP($B135,名簿,3,FALSE)))</f>
        <v/>
      </c>
      <c r="E135" s="336" t="str">
        <f>IF($B135="","",IF(VLOOKUP($B135,名簿,4,FALSE)="","",VLOOKUP($B135,名簿,4,FALSE)))</f>
        <v/>
      </c>
      <c r="F135" s="336" t="str">
        <f>IF($B135="","",IF(VLOOKUP($B135,名簿,5,FALSE)="","",VLOOKUP($B135,名簿,5,FALSE)))</f>
        <v/>
      </c>
      <c r="G135" s="344" t="str">
        <f>IF(VLOOKUP($A135,市男,5,FALSE)="","",VLOOKUP($A135,市男,5,FALSE))</f>
        <v/>
      </c>
      <c r="H135" s="343" t="str">
        <f>IF(VLOOKUP($A135,市男,6,FALSE)="","",VLOOKUP($A135,市男,6,FALSE))</f>
        <v/>
      </c>
      <c r="I135" s="344" t="str">
        <f>IF(VLOOKUP($A135,市男,7,FALSE)="","",VLOOKUP($A135,市男,7,FALSE))</f>
        <v/>
      </c>
      <c r="J135" s="343" t="str">
        <f>IF(VLOOKUP($A135,市男,8,FALSE)="","",VLOOKUP($A135,市男,8,FALSE))</f>
        <v/>
      </c>
      <c r="K135" s="344" t="str">
        <f>IF(VLOOKUP($A135,市男,9,FALSE)="","",VLOOKUP($A135,市男,9,FALSE))</f>
        <v/>
      </c>
      <c r="L135" s="343" t="str">
        <f>IF(VLOOKUP($A135,市男,10,FALSE)="","",VLOOKUP($A135,市男,10,FALSE))</f>
        <v/>
      </c>
      <c r="M135" s="336" t="str">
        <f>IF($B135="","",IF(VLOOKUP($B135,名簿,7,FALSE)="","",VLOOKUP($B135,名簿,7,FALSE)))</f>
        <v/>
      </c>
      <c r="N135" s="323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36"/>
      <c r="D136" s="19" t="str">
        <f>IF($B135="","",VLOOKUP($B135,名簿,2,FALSE))</f>
        <v/>
      </c>
      <c r="E136" s="336"/>
      <c r="F136" s="336"/>
      <c r="G136" s="344"/>
      <c r="H136" s="343"/>
      <c r="I136" s="344"/>
      <c r="J136" s="343"/>
      <c r="K136" s="344"/>
      <c r="L136" s="343"/>
      <c r="M136" s="336"/>
      <c r="N136" s="323"/>
    </row>
    <row r="137" spans="1:14" ht="13.5" customHeight="1">
      <c r="A137" s="345">
        <f t="shared" ref="A137" si="45">A135+1</f>
        <v>52</v>
      </c>
      <c r="B137" s="336" t="str">
        <f>IF(VLOOKUP($A137,市男,2,FALSE)="","",VLOOKUP($A137,市男,2,FALSE))</f>
        <v/>
      </c>
      <c r="C137" s="336"/>
      <c r="D137" s="20" t="str">
        <f>IF($B137="","",IF(VLOOKUP($B137,名簿,3,FALSE)="","",VLOOKUP($B137,名簿,3,FALSE)))</f>
        <v/>
      </c>
      <c r="E137" s="336" t="str">
        <f>IF($B137="","",IF(VLOOKUP($B137,名簿,4,FALSE)="","",VLOOKUP($B137,名簿,4,FALSE)))</f>
        <v/>
      </c>
      <c r="F137" s="336" t="str">
        <f>IF($B137="","",IF(VLOOKUP($B137,名簿,5,FALSE)="","",VLOOKUP($B137,名簿,5,FALSE)))</f>
        <v/>
      </c>
      <c r="G137" s="344" t="str">
        <f>IF(VLOOKUP($A137,市男,5,FALSE)="","",VLOOKUP($A137,市男,5,FALSE))</f>
        <v/>
      </c>
      <c r="H137" s="343" t="str">
        <f>IF(VLOOKUP($A137,市男,6,FALSE)="","",VLOOKUP($A137,市男,6,FALSE))</f>
        <v/>
      </c>
      <c r="I137" s="344" t="str">
        <f>IF(VLOOKUP($A137,市男,7,FALSE)="","",VLOOKUP($A137,市男,7,FALSE))</f>
        <v/>
      </c>
      <c r="J137" s="343" t="str">
        <f>IF(VLOOKUP($A137,市男,8,FALSE)="","",VLOOKUP($A137,市男,8,FALSE))</f>
        <v/>
      </c>
      <c r="K137" s="344" t="str">
        <f>IF(VLOOKUP($A137,市男,9,FALSE)="","",VLOOKUP($A137,市男,9,FALSE))</f>
        <v/>
      </c>
      <c r="L137" s="343" t="str">
        <f>IF(VLOOKUP($A137,市男,10,FALSE)="","",VLOOKUP($A137,市男,10,FALSE))</f>
        <v/>
      </c>
      <c r="M137" s="336" t="str">
        <f>IF($B137="","",IF(VLOOKUP($B137,名簿,7,FALSE)="","",VLOOKUP($B137,名簿,7,FALSE)))</f>
        <v/>
      </c>
      <c r="N137" s="323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36"/>
      <c r="D138" s="19" t="str">
        <f>IF($B137="","",VLOOKUP($B137,名簿,2,FALSE))</f>
        <v/>
      </c>
      <c r="E138" s="336"/>
      <c r="F138" s="336"/>
      <c r="G138" s="344"/>
      <c r="H138" s="343"/>
      <c r="I138" s="344"/>
      <c r="J138" s="343"/>
      <c r="K138" s="344"/>
      <c r="L138" s="343"/>
      <c r="M138" s="336"/>
      <c r="N138" s="323"/>
    </row>
    <row r="139" spans="1:14" ht="13.5" customHeight="1">
      <c r="A139" s="345">
        <f t="shared" ref="A139" si="46">A137+1</f>
        <v>53</v>
      </c>
      <c r="B139" s="336" t="str">
        <f>IF(VLOOKUP($A139,市男,2,FALSE)="","",VLOOKUP($A139,市男,2,FALSE))</f>
        <v/>
      </c>
      <c r="C139" s="336"/>
      <c r="D139" s="20" t="str">
        <f>IF($B139="","",IF(VLOOKUP($B139,名簿,3,FALSE)="","",VLOOKUP($B139,名簿,3,FALSE)))</f>
        <v/>
      </c>
      <c r="E139" s="336" t="str">
        <f>IF($B139="","",IF(VLOOKUP($B139,名簿,4,FALSE)="","",VLOOKUP($B139,名簿,4,FALSE)))</f>
        <v/>
      </c>
      <c r="F139" s="336" t="str">
        <f>IF($B139="","",IF(VLOOKUP($B139,名簿,5,FALSE)="","",VLOOKUP($B139,名簿,5,FALSE)))</f>
        <v/>
      </c>
      <c r="G139" s="344" t="str">
        <f>IF(VLOOKUP($A139,市男,5,FALSE)="","",VLOOKUP($A139,市男,5,FALSE))</f>
        <v/>
      </c>
      <c r="H139" s="343" t="str">
        <f>IF(VLOOKUP($A139,市男,6,FALSE)="","",VLOOKUP($A139,市男,6,FALSE))</f>
        <v/>
      </c>
      <c r="I139" s="344" t="str">
        <f>IF(VLOOKUP($A139,市男,7,FALSE)="","",VLOOKUP($A139,市男,7,FALSE))</f>
        <v/>
      </c>
      <c r="J139" s="343" t="str">
        <f>IF(VLOOKUP($A139,市男,8,FALSE)="","",VLOOKUP($A139,市男,8,FALSE))</f>
        <v/>
      </c>
      <c r="K139" s="344" t="str">
        <f>IF(VLOOKUP($A139,市男,9,FALSE)="","",VLOOKUP($A139,市男,9,FALSE))</f>
        <v/>
      </c>
      <c r="L139" s="343" t="str">
        <f>IF(VLOOKUP($A139,市男,10,FALSE)="","",VLOOKUP($A139,市男,10,FALSE))</f>
        <v/>
      </c>
      <c r="M139" s="336" t="str">
        <f>IF($B139="","",IF(VLOOKUP($B139,名簿,7,FALSE)="","",VLOOKUP($B139,名簿,7,FALSE)))</f>
        <v/>
      </c>
      <c r="N139" s="323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36"/>
      <c r="D140" s="19" t="str">
        <f>IF($B139="","",VLOOKUP($B139,名簿,2,FALSE))</f>
        <v/>
      </c>
      <c r="E140" s="336"/>
      <c r="F140" s="336"/>
      <c r="G140" s="344"/>
      <c r="H140" s="343"/>
      <c r="I140" s="344"/>
      <c r="J140" s="343"/>
      <c r="K140" s="344"/>
      <c r="L140" s="343"/>
      <c r="M140" s="336"/>
      <c r="N140" s="323"/>
    </row>
    <row r="141" spans="1:14" ht="13.5" customHeight="1">
      <c r="A141" s="345">
        <f t="shared" ref="A141" si="47">A139+1</f>
        <v>54</v>
      </c>
      <c r="B141" s="336" t="str">
        <f>IF(VLOOKUP($A141,市男,2,FALSE)="","",VLOOKUP($A141,市男,2,FALSE))</f>
        <v/>
      </c>
      <c r="C141" s="336"/>
      <c r="D141" s="20" t="str">
        <f>IF($B141="","",IF(VLOOKUP($B141,名簿,3,FALSE)="","",VLOOKUP($B141,名簿,3,FALSE)))</f>
        <v/>
      </c>
      <c r="E141" s="336" t="str">
        <f>IF($B141="","",IF(VLOOKUP($B141,名簿,4,FALSE)="","",VLOOKUP($B141,名簿,4,FALSE)))</f>
        <v/>
      </c>
      <c r="F141" s="336" t="str">
        <f>IF($B141="","",IF(VLOOKUP($B141,名簿,5,FALSE)="","",VLOOKUP($B141,名簿,5,FALSE)))</f>
        <v/>
      </c>
      <c r="G141" s="344" t="str">
        <f>IF(VLOOKUP($A141,市男,5,FALSE)="","",VLOOKUP($A141,市男,5,FALSE))</f>
        <v/>
      </c>
      <c r="H141" s="343" t="str">
        <f>IF(VLOOKUP($A141,市男,6,FALSE)="","",VLOOKUP($A141,市男,6,FALSE))</f>
        <v/>
      </c>
      <c r="I141" s="344" t="str">
        <f>IF(VLOOKUP($A141,市男,7,FALSE)="","",VLOOKUP($A141,市男,7,FALSE))</f>
        <v/>
      </c>
      <c r="J141" s="343" t="str">
        <f>IF(VLOOKUP($A141,市男,8,FALSE)="","",VLOOKUP($A141,市男,8,FALSE))</f>
        <v/>
      </c>
      <c r="K141" s="344" t="str">
        <f>IF(VLOOKUP($A141,市男,9,FALSE)="","",VLOOKUP($A141,市男,9,FALSE))</f>
        <v/>
      </c>
      <c r="L141" s="343" t="str">
        <f>IF(VLOOKUP($A141,市男,10,FALSE)="","",VLOOKUP($A141,市男,10,FALSE))</f>
        <v/>
      </c>
      <c r="M141" s="336" t="str">
        <f>IF($B141="","",IF(VLOOKUP($B141,名簿,7,FALSE)="","",VLOOKUP($B141,名簿,7,FALSE)))</f>
        <v/>
      </c>
      <c r="N141" s="323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36"/>
      <c r="D142" s="19" t="str">
        <f>IF($B141="","",VLOOKUP($B141,名簿,2,FALSE))</f>
        <v/>
      </c>
      <c r="E142" s="336"/>
      <c r="F142" s="336"/>
      <c r="G142" s="344"/>
      <c r="H142" s="343"/>
      <c r="I142" s="344"/>
      <c r="J142" s="343"/>
      <c r="K142" s="344"/>
      <c r="L142" s="343"/>
      <c r="M142" s="336"/>
      <c r="N142" s="323"/>
    </row>
    <row r="143" spans="1:14" ht="13.5" customHeight="1">
      <c r="A143" s="345">
        <f t="shared" ref="A143" si="48">A141+1</f>
        <v>55</v>
      </c>
      <c r="B143" s="336" t="str">
        <f>IF(VLOOKUP($A143,市男,2,FALSE)="","",VLOOKUP($A143,市男,2,FALSE))</f>
        <v/>
      </c>
      <c r="C143" s="336"/>
      <c r="D143" s="20" t="str">
        <f>IF($B143="","",IF(VLOOKUP($B143,名簿,3,FALSE)="","",VLOOKUP($B143,名簿,3,FALSE)))</f>
        <v/>
      </c>
      <c r="E143" s="336" t="str">
        <f>IF($B143="","",IF(VLOOKUP($B143,名簿,4,FALSE)="","",VLOOKUP($B143,名簿,4,FALSE)))</f>
        <v/>
      </c>
      <c r="F143" s="336" t="str">
        <f>IF($B143="","",IF(VLOOKUP($B143,名簿,5,FALSE)="","",VLOOKUP($B143,名簿,5,FALSE)))</f>
        <v/>
      </c>
      <c r="G143" s="344" t="str">
        <f>IF(VLOOKUP($A143,市男,5,FALSE)="","",VLOOKUP($A143,市男,5,FALSE))</f>
        <v/>
      </c>
      <c r="H143" s="343" t="str">
        <f>IF(VLOOKUP($A143,市男,6,FALSE)="","",VLOOKUP($A143,市男,6,FALSE))</f>
        <v/>
      </c>
      <c r="I143" s="344" t="str">
        <f>IF(VLOOKUP($A143,市男,7,FALSE)="","",VLOOKUP($A143,市男,7,FALSE))</f>
        <v/>
      </c>
      <c r="J143" s="343" t="str">
        <f>IF(VLOOKUP($A143,市男,8,FALSE)="","",VLOOKUP($A143,市男,8,FALSE))</f>
        <v/>
      </c>
      <c r="K143" s="344" t="str">
        <f>IF(VLOOKUP($A143,市男,9,FALSE)="","",VLOOKUP($A143,市男,9,FALSE))</f>
        <v/>
      </c>
      <c r="L143" s="343" t="str">
        <f>IF(VLOOKUP($A143,市男,10,FALSE)="","",VLOOKUP($A143,市男,10,FALSE))</f>
        <v/>
      </c>
      <c r="M143" s="336" t="str">
        <f>IF($B143="","",IF(VLOOKUP($B143,名簿,7,FALSE)="","",VLOOKUP($B143,名簿,7,FALSE)))</f>
        <v/>
      </c>
      <c r="N143" s="323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36"/>
      <c r="D144" s="19" t="str">
        <f>IF($B143="","",VLOOKUP($B143,名簿,2,FALSE))</f>
        <v/>
      </c>
      <c r="E144" s="336"/>
      <c r="F144" s="336"/>
      <c r="G144" s="344"/>
      <c r="H144" s="343"/>
      <c r="I144" s="344"/>
      <c r="J144" s="343"/>
      <c r="K144" s="344"/>
      <c r="L144" s="343"/>
      <c r="M144" s="336"/>
      <c r="N144" s="323"/>
    </row>
    <row r="145" spans="1:14" ht="13.5" customHeight="1">
      <c r="A145" s="345">
        <f t="shared" ref="A145" si="49">A143+1</f>
        <v>56</v>
      </c>
      <c r="B145" s="336" t="str">
        <f>IF(VLOOKUP($A145,市男,2,FALSE)="","",VLOOKUP($A145,市男,2,FALSE))</f>
        <v/>
      </c>
      <c r="C145" s="336"/>
      <c r="D145" s="20" t="str">
        <f>IF($B145="","",IF(VLOOKUP($B145,名簿,3,FALSE)="","",VLOOKUP($B145,名簿,3,FALSE)))</f>
        <v/>
      </c>
      <c r="E145" s="336" t="str">
        <f>IF($B145="","",IF(VLOOKUP($B145,名簿,4,FALSE)="","",VLOOKUP($B145,名簿,4,FALSE)))</f>
        <v/>
      </c>
      <c r="F145" s="336" t="str">
        <f>IF($B145="","",IF(VLOOKUP($B145,名簿,5,FALSE)="","",VLOOKUP($B145,名簿,5,FALSE)))</f>
        <v/>
      </c>
      <c r="G145" s="344" t="str">
        <f>IF(VLOOKUP($A145,市男,5,FALSE)="","",VLOOKUP($A145,市男,5,FALSE))</f>
        <v/>
      </c>
      <c r="H145" s="343" t="str">
        <f>IF(VLOOKUP($A145,市男,6,FALSE)="","",VLOOKUP($A145,市男,6,FALSE))</f>
        <v/>
      </c>
      <c r="I145" s="344" t="str">
        <f>IF(VLOOKUP($A145,市男,7,FALSE)="","",VLOOKUP($A145,市男,7,FALSE))</f>
        <v/>
      </c>
      <c r="J145" s="343" t="str">
        <f>IF(VLOOKUP($A145,市男,8,FALSE)="","",VLOOKUP($A145,市男,8,FALSE))</f>
        <v/>
      </c>
      <c r="K145" s="344" t="str">
        <f>IF(VLOOKUP($A145,市男,9,FALSE)="","",VLOOKUP($A145,市男,9,FALSE))</f>
        <v/>
      </c>
      <c r="L145" s="343" t="str">
        <f>IF(VLOOKUP($A145,市男,10,FALSE)="","",VLOOKUP($A145,市男,10,FALSE))</f>
        <v/>
      </c>
      <c r="M145" s="336" t="str">
        <f>IF($B145="","",IF(VLOOKUP($B145,名簿,7,FALSE)="","",VLOOKUP($B145,名簿,7,FALSE)))</f>
        <v/>
      </c>
      <c r="N145" s="323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36"/>
      <c r="D146" s="19" t="str">
        <f>IF($B145="","",VLOOKUP($B145,名簿,2,FALSE))</f>
        <v/>
      </c>
      <c r="E146" s="336"/>
      <c r="F146" s="336"/>
      <c r="G146" s="344"/>
      <c r="H146" s="343"/>
      <c r="I146" s="344"/>
      <c r="J146" s="343"/>
      <c r="K146" s="344"/>
      <c r="L146" s="343"/>
      <c r="M146" s="336"/>
      <c r="N146" s="323"/>
    </row>
    <row r="147" spans="1:14" ht="13.5" customHeight="1">
      <c r="A147" s="345">
        <f t="shared" ref="A147" si="50">A145+1</f>
        <v>57</v>
      </c>
      <c r="B147" s="336" t="str">
        <f>IF(VLOOKUP($A147,市男,2,FALSE)="","",VLOOKUP($A147,市男,2,FALSE))</f>
        <v/>
      </c>
      <c r="C147" s="336"/>
      <c r="D147" s="20" t="str">
        <f>IF($B147="","",IF(VLOOKUP($B147,名簿,3,FALSE)="","",VLOOKUP($B147,名簿,3,FALSE)))</f>
        <v/>
      </c>
      <c r="E147" s="336" t="str">
        <f>IF($B147="","",IF(VLOOKUP($B147,名簿,4,FALSE)="","",VLOOKUP($B147,名簿,4,FALSE)))</f>
        <v/>
      </c>
      <c r="F147" s="336" t="str">
        <f>IF($B147="","",IF(VLOOKUP($B147,名簿,5,FALSE)="","",VLOOKUP($B147,名簿,5,FALSE)))</f>
        <v/>
      </c>
      <c r="G147" s="344" t="str">
        <f>IF(VLOOKUP($A147,市男,5,FALSE)="","",VLOOKUP($A147,市男,5,FALSE))</f>
        <v/>
      </c>
      <c r="H147" s="343" t="str">
        <f>IF(VLOOKUP($A147,市男,6,FALSE)="","",VLOOKUP($A147,市男,6,FALSE))</f>
        <v/>
      </c>
      <c r="I147" s="344" t="str">
        <f>IF(VLOOKUP($A147,市男,7,FALSE)="","",VLOOKUP($A147,市男,7,FALSE))</f>
        <v/>
      </c>
      <c r="J147" s="343" t="str">
        <f>IF(VLOOKUP($A147,市男,8,FALSE)="","",VLOOKUP($A147,市男,8,FALSE))</f>
        <v/>
      </c>
      <c r="K147" s="344" t="str">
        <f>IF(VLOOKUP($A147,市男,9,FALSE)="","",VLOOKUP($A147,市男,9,FALSE))</f>
        <v/>
      </c>
      <c r="L147" s="343" t="str">
        <f>IF(VLOOKUP($A147,市男,10,FALSE)="","",VLOOKUP($A147,市男,10,FALSE))</f>
        <v/>
      </c>
      <c r="M147" s="336" t="str">
        <f>IF($B147="","",IF(VLOOKUP($B147,名簿,7,FALSE)="","",VLOOKUP($B147,名簿,7,FALSE)))</f>
        <v/>
      </c>
      <c r="N147" s="323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36"/>
      <c r="D148" s="19" t="str">
        <f>IF($B147="","",VLOOKUP($B147,名簿,2,FALSE))</f>
        <v/>
      </c>
      <c r="E148" s="336"/>
      <c r="F148" s="336"/>
      <c r="G148" s="344"/>
      <c r="H148" s="343"/>
      <c r="I148" s="344"/>
      <c r="J148" s="343"/>
      <c r="K148" s="344"/>
      <c r="L148" s="343"/>
      <c r="M148" s="336"/>
      <c r="N148" s="323"/>
    </row>
    <row r="149" spans="1:14" ht="13.5" customHeight="1">
      <c r="A149" s="345">
        <f t="shared" ref="A149" si="51">A147+1</f>
        <v>58</v>
      </c>
      <c r="B149" s="336" t="str">
        <f>IF(VLOOKUP($A149,市男,2,FALSE)="","",VLOOKUP($A149,市男,2,FALSE))</f>
        <v/>
      </c>
      <c r="C149" s="336"/>
      <c r="D149" s="20" t="str">
        <f>IF($B149="","",IF(VLOOKUP($B149,名簿,3,FALSE)="","",VLOOKUP($B149,名簿,3,FALSE)))</f>
        <v/>
      </c>
      <c r="E149" s="336" t="str">
        <f>IF($B149="","",IF(VLOOKUP($B149,名簿,4,FALSE)="","",VLOOKUP($B149,名簿,4,FALSE)))</f>
        <v/>
      </c>
      <c r="F149" s="336" t="str">
        <f>IF($B149="","",IF(VLOOKUP($B149,名簿,5,FALSE)="","",VLOOKUP($B149,名簿,5,FALSE)))</f>
        <v/>
      </c>
      <c r="G149" s="344" t="str">
        <f>IF(VLOOKUP($A149,市男,5,FALSE)="","",VLOOKUP($A149,市男,5,FALSE))</f>
        <v/>
      </c>
      <c r="H149" s="343" t="str">
        <f>IF(VLOOKUP($A149,市男,6,FALSE)="","",VLOOKUP($A149,市男,6,FALSE))</f>
        <v/>
      </c>
      <c r="I149" s="344" t="str">
        <f>IF(VLOOKUP($A149,市男,7,FALSE)="","",VLOOKUP($A149,市男,7,FALSE))</f>
        <v/>
      </c>
      <c r="J149" s="343" t="str">
        <f>IF(VLOOKUP($A149,市男,8,FALSE)="","",VLOOKUP($A149,市男,8,FALSE))</f>
        <v/>
      </c>
      <c r="K149" s="344" t="str">
        <f>IF(VLOOKUP($A149,市男,9,FALSE)="","",VLOOKUP($A149,市男,9,FALSE))</f>
        <v/>
      </c>
      <c r="L149" s="343" t="str">
        <f>IF(VLOOKUP($A149,市男,10,FALSE)="","",VLOOKUP($A149,市男,10,FALSE))</f>
        <v/>
      </c>
      <c r="M149" s="336" t="str">
        <f>IF($B149="","",IF(VLOOKUP($B149,名簿,7,FALSE)="","",VLOOKUP($B149,名簿,7,FALSE)))</f>
        <v/>
      </c>
      <c r="N149" s="323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36"/>
      <c r="D150" s="19" t="str">
        <f>IF($B149="","",VLOOKUP($B149,名簿,2,FALSE))</f>
        <v/>
      </c>
      <c r="E150" s="336"/>
      <c r="F150" s="336"/>
      <c r="G150" s="344"/>
      <c r="H150" s="343"/>
      <c r="I150" s="344"/>
      <c r="J150" s="343"/>
      <c r="K150" s="344"/>
      <c r="L150" s="343"/>
      <c r="M150" s="336"/>
      <c r="N150" s="323"/>
    </row>
    <row r="151" spans="1:14" ht="13.5" customHeight="1">
      <c r="A151" s="345">
        <f t="shared" ref="A151" si="52">A149+1</f>
        <v>59</v>
      </c>
      <c r="B151" s="336" t="str">
        <f>IF(VLOOKUP($A151,市男,2,FALSE)="","",VLOOKUP($A151,市男,2,FALSE))</f>
        <v/>
      </c>
      <c r="C151" s="336"/>
      <c r="D151" s="20" t="str">
        <f>IF($B151="","",IF(VLOOKUP($B151,名簿,3,FALSE)="","",VLOOKUP($B151,名簿,3,FALSE)))</f>
        <v/>
      </c>
      <c r="E151" s="336" t="str">
        <f>IF($B151="","",IF(VLOOKUP($B151,名簿,4,FALSE)="","",VLOOKUP($B151,名簿,4,FALSE)))</f>
        <v/>
      </c>
      <c r="F151" s="336" t="str">
        <f>IF($B151="","",IF(VLOOKUP($B151,名簿,5,FALSE)="","",VLOOKUP($B151,名簿,5,FALSE)))</f>
        <v/>
      </c>
      <c r="G151" s="344" t="str">
        <f>IF(VLOOKUP($A151,市男,5,FALSE)="","",VLOOKUP($A151,市男,5,FALSE))</f>
        <v/>
      </c>
      <c r="H151" s="343" t="str">
        <f>IF(VLOOKUP($A151,市男,6,FALSE)="","",VLOOKUP($A151,市男,6,FALSE))</f>
        <v/>
      </c>
      <c r="I151" s="344" t="str">
        <f>IF(VLOOKUP($A151,市男,7,FALSE)="","",VLOOKUP($A151,市男,7,FALSE))</f>
        <v/>
      </c>
      <c r="J151" s="343" t="str">
        <f>IF(VLOOKUP($A151,市男,8,FALSE)="","",VLOOKUP($A151,市男,8,FALSE))</f>
        <v/>
      </c>
      <c r="K151" s="344" t="str">
        <f>IF(VLOOKUP($A151,市男,9,FALSE)="","",VLOOKUP($A151,市男,9,FALSE))</f>
        <v/>
      </c>
      <c r="L151" s="343" t="str">
        <f>IF(VLOOKUP($A151,市男,10,FALSE)="","",VLOOKUP($A151,市男,10,FALSE))</f>
        <v/>
      </c>
      <c r="M151" s="336" t="str">
        <f>IF($B151="","",IF(VLOOKUP($B151,名簿,7,FALSE)="","",VLOOKUP($B151,名簿,7,FALSE)))</f>
        <v/>
      </c>
      <c r="N151" s="323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36"/>
      <c r="D152" s="19" t="str">
        <f>IF($B151="","",VLOOKUP($B151,名簿,2,FALSE))</f>
        <v/>
      </c>
      <c r="E152" s="336"/>
      <c r="F152" s="336"/>
      <c r="G152" s="344"/>
      <c r="H152" s="343"/>
      <c r="I152" s="344"/>
      <c r="J152" s="343"/>
      <c r="K152" s="344"/>
      <c r="L152" s="343"/>
      <c r="M152" s="336"/>
      <c r="N152" s="323"/>
    </row>
    <row r="153" spans="1:14" ht="13.5" customHeight="1" thickBot="1">
      <c r="A153" s="345">
        <f t="shared" ref="A153" si="53">A151+1</f>
        <v>60</v>
      </c>
      <c r="B153" s="324" t="str">
        <f>IF(VLOOKUP($A153,市男,2,FALSE)="","",VLOOKUP($A153,市男,2,FALSE))</f>
        <v/>
      </c>
      <c r="C153" s="324"/>
      <c r="D153" s="20" t="str">
        <f>IF($B153="","",IF(VLOOKUP($B153,名簿,3,FALSE)="","",VLOOKUP($B153,名簿,3,FALSE)))</f>
        <v/>
      </c>
      <c r="E153" s="324" t="str">
        <f>IF($B153="","",IF(VLOOKUP($B153,名簿,4,FALSE)="","",VLOOKUP($B153,名簿,4,FALSE)))</f>
        <v/>
      </c>
      <c r="F153" s="324" t="str">
        <f>IF($B153="","",IF(VLOOKUP($B153,名簿,5,FALSE)="","",VLOOKUP($B153,名簿,5,FALSE)))</f>
        <v/>
      </c>
      <c r="G153" s="359" t="str">
        <f>IF(VLOOKUP($A153,市男,5,FALSE)="","",VLOOKUP($A153,市男,5,FALSE))</f>
        <v/>
      </c>
      <c r="H153" s="343" t="str">
        <f>IF(VLOOKUP($A153,市男,6,FALSE)="","",VLOOKUP($A153,市男,6,FALSE))</f>
        <v/>
      </c>
      <c r="I153" s="359" t="str">
        <f>IF(VLOOKUP($A153,市男,7,FALSE)="","",VLOOKUP($A153,市男,7,FALSE))</f>
        <v/>
      </c>
      <c r="J153" s="343" t="str">
        <f>IF(VLOOKUP($A153,市男,8,FALSE)="","",VLOOKUP($A153,市男,8,FALSE))</f>
        <v/>
      </c>
      <c r="K153" s="359" t="str">
        <f>IF(VLOOKUP($A153,市男,9,FALSE)="","",VLOOKUP($A153,市男,9,FALSE))</f>
        <v/>
      </c>
      <c r="L153" s="343" t="str">
        <f>IF(VLOOKUP($A153,市男,10,FALSE)="","",VLOOKUP($A153,市男,10,FALSE))</f>
        <v/>
      </c>
      <c r="M153" s="324" t="str">
        <f>IF($B153="","",IF(VLOOKUP($B153,名簿,7,FALSE)="","",VLOOKUP($B153,名簿,7,FALSE)))</f>
        <v/>
      </c>
      <c r="N153" s="326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25"/>
      <c r="D154" s="21" t="str">
        <f>IF($B153="","",VLOOKUP($B153,名簿,2,FALSE))</f>
        <v/>
      </c>
      <c r="E154" s="325"/>
      <c r="F154" s="325"/>
      <c r="G154" s="360"/>
      <c r="H154" s="358"/>
      <c r="I154" s="360"/>
      <c r="J154" s="358"/>
      <c r="K154" s="360"/>
      <c r="L154" s="358"/>
      <c r="M154" s="325"/>
      <c r="N154" s="327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IF(SUM(市選入力!$F$4,市選入力!$Q$4)=0,"",SUM(市選入力!$F$4,市選入力!$Q$4))</f>
        <v/>
      </c>
      <c r="I156" s="339" t="str">
        <f>IF(H156="","",H156*名簿!$L$7)</f>
        <v/>
      </c>
      <c r="J156" s="341" t="s">
        <v>14</v>
      </c>
      <c r="K156" s="337" t="str">
        <f>IF(SUM(市選入力!$G$4,市選入力!$R$4)=0,"",SUM(市選入力!$G$4,市選入力!$R$4))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6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市選入力!$A$1</f>
        <v>厚木市陸上競技選手権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58"/>
      <c r="M161" s="59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60"/>
    </row>
    <row r="165" spans="1:14" ht="22.5" customHeight="1" thickBot="1"/>
    <row r="166" spans="1:14" ht="18" customHeight="1">
      <c r="A166" s="341"/>
      <c r="B166" s="366" t="s">
        <v>86</v>
      </c>
      <c r="C166" s="62" t="s">
        <v>6</v>
      </c>
      <c r="D166" s="57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63" t="s">
        <v>7</v>
      </c>
      <c r="D167" s="56" t="s">
        <v>65</v>
      </c>
      <c r="E167" s="324"/>
      <c r="F167" s="324"/>
      <c r="G167" s="64" t="s">
        <v>17</v>
      </c>
      <c r="H167" s="17" t="s">
        <v>8</v>
      </c>
      <c r="I167" s="64" t="s">
        <v>18</v>
      </c>
      <c r="J167" s="17" t="s">
        <v>8</v>
      </c>
      <c r="K167" s="6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IF(VLOOKUP($A168,市男,2,FALSE)="","",VLOOKUP($A168,市男,2,FALSE))</f>
        <v/>
      </c>
      <c r="C168" s="346"/>
      <c r="D168" s="18" t="str">
        <f>IF($B168="","",IF(VLOOKUP($B168,名簿,3,FALSE)="","",VLOOKUP($B168,名簿,3,FALSE)))</f>
        <v/>
      </c>
      <c r="E168" s="346" t="str">
        <f>IF($B168="","",IF(VLOOKUP($B168,名簿,4,FALSE)="","",VLOOKUP($B168,名簿,4,FALSE)))</f>
        <v/>
      </c>
      <c r="F168" s="346" t="str">
        <f>IF($B168="","",IF(VLOOKUP($B168,名簿,5,FALSE)="","",VLOOKUP($B168,名簿,5,FALSE)))</f>
        <v/>
      </c>
      <c r="G168" s="362" t="str">
        <f>IF(VLOOKUP($A168,市男,5,FALSE)="","",VLOOKUP($A168,市男,5,FALSE))</f>
        <v/>
      </c>
      <c r="H168" s="361" t="str">
        <f>IF(VLOOKUP($A168,市男,6,FALSE)="","",VLOOKUP($A168,市男,6,FALSE))</f>
        <v/>
      </c>
      <c r="I168" s="362" t="str">
        <f>IF(VLOOKUP($A168,市男,7,FALSE)="","",VLOOKUP($A168,市男,7,FALSE))</f>
        <v/>
      </c>
      <c r="J168" s="361" t="str">
        <f>IF(VLOOKUP($A168,市男,8,FALSE)="","",VLOOKUP($A168,市男,8,FALSE))</f>
        <v/>
      </c>
      <c r="K168" s="362" t="str">
        <f>IF(VLOOKUP($A168,市男,9,FALSE)="","",VLOOKUP($A168,市男,9,FALSE))</f>
        <v/>
      </c>
      <c r="L168" s="361" t="str">
        <f>IF(VLOOKUP($A168,市男,10,FALSE)="","",VLOOKUP($A168,市男,10,FALSE))</f>
        <v/>
      </c>
      <c r="M168" s="346" t="str">
        <f>IF($B168="","",IF(VLOOKUP($B168,名簿,7,FALSE)="","",VLOOKUP($B168,名簿,7,FALSE)))</f>
        <v/>
      </c>
      <c r="N168" s="347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36"/>
      <c r="D169" s="19" t="str">
        <f>IF($B168="","",VLOOKUP($B168,名簿,2,FALSE))</f>
        <v/>
      </c>
      <c r="E169" s="336"/>
      <c r="F169" s="336"/>
      <c r="G169" s="344"/>
      <c r="H169" s="343"/>
      <c r="I169" s="344"/>
      <c r="J169" s="343"/>
      <c r="K169" s="344"/>
      <c r="L169" s="343"/>
      <c r="M169" s="336"/>
      <c r="N169" s="323"/>
    </row>
    <row r="170" spans="1:14" ht="13.5" customHeight="1">
      <c r="A170" s="345">
        <f>A168+1</f>
        <v>62</v>
      </c>
      <c r="B170" s="336" t="str">
        <f>IF(VLOOKUP($A170,市男,2,FALSE)="","",VLOOKUP($A170,市男,2,FALSE))</f>
        <v/>
      </c>
      <c r="C170" s="336"/>
      <c r="D170" s="20" t="str">
        <f>IF($B170="","",IF(VLOOKUP($B170,名簿,3,FALSE)="","",VLOOKUP($B170,名簿,3,FALSE)))</f>
        <v/>
      </c>
      <c r="E170" s="336" t="str">
        <f>IF($B170="","",IF(VLOOKUP($B170,名簿,4,FALSE)="","",VLOOKUP($B170,名簿,4,FALSE)))</f>
        <v/>
      </c>
      <c r="F170" s="336" t="str">
        <f>IF($B170="","",IF(VLOOKUP($B170,名簿,5,FALSE)="","",VLOOKUP($B170,名簿,5,FALSE)))</f>
        <v/>
      </c>
      <c r="G170" s="344" t="str">
        <f>IF(VLOOKUP($A170,市男,5,FALSE)="","",VLOOKUP($A170,市男,5,FALSE))</f>
        <v/>
      </c>
      <c r="H170" s="343" t="str">
        <f>IF(VLOOKUP($A170,市男,6,FALSE)="","",VLOOKUP($A170,市男,6,FALSE))</f>
        <v/>
      </c>
      <c r="I170" s="344" t="str">
        <f>IF(VLOOKUP($A170,市男,7,FALSE)="","",VLOOKUP($A170,市男,7,FALSE))</f>
        <v/>
      </c>
      <c r="J170" s="343" t="str">
        <f>IF(VLOOKUP($A170,市男,8,FALSE)="","",VLOOKUP($A170,市男,8,FALSE))</f>
        <v/>
      </c>
      <c r="K170" s="344" t="str">
        <f>IF(VLOOKUP($A170,市男,9,FALSE)="","",VLOOKUP($A170,市男,9,FALSE))</f>
        <v/>
      </c>
      <c r="L170" s="343" t="str">
        <f>IF(VLOOKUP($A170,市男,10,FALSE)="","",VLOOKUP($A170,市男,10,FALSE))</f>
        <v/>
      </c>
      <c r="M170" s="336" t="str">
        <f>IF($B170="","",IF(VLOOKUP($B170,名簿,7,FALSE)="","",VLOOKUP($B170,名簿,7,FALSE)))</f>
        <v/>
      </c>
      <c r="N170" s="323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36"/>
      <c r="D171" s="19" t="str">
        <f>IF($B170="","",VLOOKUP($B170,名簿,2,FALSE))</f>
        <v/>
      </c>
      <c r="E171" s="336"/>
      <c r="F171" s="336"/>
      <c r="G171" s="344"/>
      <c r="H171" s="343"/>
      <c r="I171" s="344"/>
      <c r="J171" s="343"/>
      <c r="K171" s="344"/>
      <c r="L171" s="343"/>
      <c r="M171" s="336"/>
      <c r="N171" s="323"/>
    </row>
    <row r="172" spans="1:14" ht="13.5" customHeight="1">
      <c r="A172" s="345">
        <f t="shared" ref="A172" si="54">A170+1</f>
        <v>63</v>
      </c>
      <c r="B172" s="336" t="str">
        <f>IF(VLOOKUP($A172,市男,2,FALSE)="","",VLOOKUP($A172,市男,2,FALSE))</f>
        <v/>
      </c>
      <c r="C172" s="336"/>
      <c r="D172" s="20" t="str">
        <f>IF($B172="","",IF(VLOOKUP($B172,名簿,3,FALSE)="","",VLOOKUP($B172,名簿,3,FALSE)))</f>
        <v/>
      </c>
      <c r="E172" s="336" t="str">
        <f>IF($B172="","",IF(VLOOKUP($B172,名簿,4,FALSE)="","",VLOOKUP($B172,名簿,4,FALSE)))</f>
        <v/>
      </c>
      <c r="F172" s="336" t="str">
        <f>IF($B172="","",IF(VLOOKUP($B172,名簿,5,FALSE)="","",VLOOKUP($B172,名簿,5,FALSE)))</f>
        <v/>
      </c>
      <c r="G172" s="344" t="str">
        <f>IF(VLOOKUP($A172,市男,5,FALSE)="","",VLOOKUP($A172,市男,5,FALSE))</f>
        <v/>
      </c>
      <c r="H172" s="343" t="str">
        <f>IF(VLOOKUP($A172,市男,6,FALSE)="","",VLOOKUP($A172,市男,6,FALSE))</f>
        <v/>
      </c>
      <c r="I172" s="344" t="str">
        <f>IF(VLOOKUP($A172,市男,7,FALSE)="","",VLOOKUP($A172,市男,7,FALSE))</f>
        <v/>
      </c>
      <c r="J172" s="343" t="str">
        <f>IF(VLOOKUP($A172,市男,8,FALSE)="","",VLOOKUP($A172,市男,8,FALSE))</f>
        <v/>
      </c>
      <c r="K172" s="344" t="str">
        <f>IF(VLOOKUP($A172,市男,9,FALSE)="","",VLOOKUP($A172,市男,9,FALSE))</f>
        <v/>
      </c>
      <c r="L172" s="343" t="str">
        <f>IF(VLOOKUP($A172,市男,10,FALSE)="","",VLOOKUP($A172,市男,10,FALSE))</f>
        <v/>
      </c>
      <c r="M172" s="336" t="str">
        <f>IF($B172="","",IF(VLOOKUP($B172,名簿,7,FALSE)="","",VLOOKUP($B172,名簿,7,FALSE)))</f>
        <v/>
      </c>
      <c r="N172" s="323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36"/>
      <c r="D173" s="19" t="str">
        <f>IF($B172="","",VLOOKUP($B172,名簿,2,FALSE))</f>
        <v/>
      </c>
      <c r="E173" s="336"/>
      <c r="F173" s="336"/>
      <c r="G173" s="344"/>
      <c r="H173" s="343"/>
      <c r="I173" s="344"/>
      <c r="J173" s="343"/>
      <c r="K173" s="344"/>
      <c r="L173" s="343"/>
      <c r="M173" s="336"/>
      <c r="N173" s="323"/>
    </row>
    <row r="174" spans="1:14" ht="13.5" customHeight="1">
      <c r="A174" s="345">
        <f t="shared" ref="A174" si="55">A172+1</f>
        <v>64</v>
      </c>
      <c r="B174" s="336" t="str">
        <f>IF(VLOOKUP($A174,市男,2,FALSE)="","",VLOOKUP($A174,市男,2,FALSE))</f>
        <v/>
      </c>
      <c r="C174" s="336"/>
      <c r="D174" s="20" t="str">
        <f>IF($B174="","",IF(VLOOKUP($B174,名簿,3,FALSE)="","",VLOOKUP($B174,名簿,3,FALSE)))</f>
        <v/>
      </c>
      <c r="E174" s="336" t="str">
        <f>IF($B174="","",IF(VLOOKUP($B174,名簿,4,FALSE)="","",VLOOKUP($B174,名簿,4,FALSE)))</f>
        <v/>
      </c>
      <c r="F174" s="336" t="str">
        <f>IF($B174="","",IF(VLOOKUP($B174,名簿,5,FALSE)="","",VLOOKUP($B174,名簿,5,FALSE)))</f>
        <v/>
      </c>
      <c r="G174" s="344" t="str">
        <f>IF(VLOOKUP($A174,市男,5,FALSE)="","",VLOOKUP($A174,市男,5,FALSE))</f>
        <v/>
      </c>
      <c r="H174" s="343" t="str">
        <f>IF(VLOOKUP($A174,市男,6,FALSE)="","",VLOOKUP($A174,市男,6,FALSE))</f>
        <v/>
      </c>
      <c r="I174" s="344" t="str">
        <f>IF(VLOOKUP($A174,市男,7,FALSE)="","",VLOOKUP($A174,市男,7,FALSE))</f>
        <v/>
      </c>
      <c r="J174" s="343" t="str">
        <f>IF(VLOOKUP($A174,市男,8,FALSE)="","",VLOOKUP($A174,市男,8,FALSE))</f>
        <v/>
      </c>
      <c r="K174" s="344" t="str">
        <f>IF(VLOOKUP($A174,市男,9,FALSE)="","",VLOOKUP($A174,市男,9,FALSE))</f>
        <v/>
      </c>
      <c r="L174" s="343" t="str">
        <f>IF(VLOOKUP($A174,市男,10,FALSE)="","",VLOOKUP($A174,市男,10,FALSE))</f>
        <v/>
      </c>
      <c r="M174" s="336" t="str">
        <f>IF($B174="","",IF(VLOOKUP($B174,名簿,7,FALSE)="","",VLOOKUP($B174,名簿,7,FALSE)))</f>
        <v/>
      </c>
      <c r="N174" s="323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36"/>
      <c r="D175" s="19" t="str">
        <f>IF($B174="","",VLOOKUP($B174,名簿,2,FALSE))</f>
        <v/>
      </c>
      <c r="E175" s="336"/>
      <c r="F175" s="336"/>
      <c r="G175" s="344"/>
      <c r="H175" s="343"/>
      <c r="I175" s="344"/>
      <c r="J175" s="343"/>
      <c r="K175" s="344"/>
      <c r="L175" s="343"/>
      <c r="M175" s="336"/>
      <c r="N175" s="323"/>
    </row>
    <row r="176" spans="1:14" ht="13.5" customHeight="1">
      <c r="A176" s="345">
        <f t="shared" ref="A176" si="56">A174+1</f>
        <v>65</v>
      </c>
      <c r="B176" s="336" t="str">
        <f>IF(VLOOKUP($A176,市男,2,FALSE)="","",VLOOKUP($A176,市男,2,FALSE))</f>
        <v/>
      </c>
      <c r="C176" s="336"/>
      <c r="D176" s="20" t="str">
        <f>IF($B176="","",IF(VLOOKUP($B176,名簿,3,FALSE)="","",VLOOKUP($B176,名簿,3,FALSE)))</f>
        <v/>
      </c>
      <c r="E176" s="336" t="str">
        <f>IF($B176="","",IF(VLOOKUP($B176,名簿,4,FALSE)="","",VLOOKUP($B176,名簿,4,FALSE)))</f>
        <v/>
      </c>
      <c r="F176" s="336" t="str">
        <f>IF($B176="","",IF(VLOOKUP($B176,名簿,5,FALSE)="","",VLOOKUP($B176,名簿,5,FALSE)))</f>
        <v/>
      </c>
      <c r="G176" s="344" t="str">
        <f>IF(VLOOKUP($A176,市男,5,FALSE)="","",VLOOKUP($A176,市男,5,FALSE))</f>
        <v/>
      </c>
      <c r="H176" s="343" t="str">
        <f>IF(VLOOKUP($A176,市男,6,FALSE)="","",VLOOKUP($A176,市男,6,FALSE))</f>
        <v/>
      </c>
      <c r="I176" s="344" t="str">
        <f>IF(VLOOKUP($A176,市男,7,FALSE)="","",VLOOKUP($A176,市男,7,FALSE))</f>
        <v/>
      </c>
      <c r="J176" s="343" t="str">
        <f>IF(VLOOKUP($A176,市男,8,FALSE)="","",VLOOKUP($A176,市男,8,FALSE))</f>
        <v/>
      </c>
      <c r="K176" s="344" t="str">
        <f>IF(VLOOKUP($A176,市男,9,FALSE)="","",VLOOKUP($A176,市男,9,FALSE))</f>
        <v/>
      </c>
      <c r="L176" s="343" t="str">
        <f>IF(VLOOKUP($A176,市男,10,FALSE)="","",VLOOKUP($A176,市男,10,FALSE))</f>
        <v/>
      </c>
      <c r="M176" s="336" t="str">
        <f>IF($B176="","",IF(VLOOKUP($B176,名簿,7,FALSE)="","",VLOOKUP($B176,名簿,7,FALSE)))</f>
        <v/>
      </c>
      <c r="N176" s="323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36"/>
      <c r="D177" s="19" t="str">
        <f>IF($B176="","",VLOOKUP($B176,名簿,2,FALSE))</f>
        <v/>
      </c>
      <c r="E177" s="336"/>
      <c r="F177" s="336"/>
      <c r="G177" s="344"/>
      <c r="H177" s="343"/>
      <c r="I177" s="344"/>
      <c r="J177" s="343"/>
      <c r="K177" s="344"/>
      <c r="L177" s="343"/>
      <c r="M177" s="336"/>
      <c r="N177" s="323"/>
    </row>
    <row r="178" spans="1:14" ht="13.5" customHeight="1">
      <c r="A178" s="345">
        <f t="shared" ref="A178" si="57">A176+1</f>
        <v>66</v>
      </c>
      <c r="B178" s="336" t="str">
        <f>IF(VLOOKUP($A178,市男,2,FALSE)="","",VLOOKUP($A178,市男,2,FALSE))</f>
        <v/>
      </c>
      <c r="C178" s="336"/>
      <c r="D178" s="20" t="str">
        <f>IF($B178="","",IF(VLOOKUP($B178,名簿,3,FALSE)="","",VLOOKUP($B178,名簿,3,FALSE)))</f>
        <v/>
      </c>
      <c r="E178" s="336" t="str">
        <f>IF($B178="","",IF(VLOOKUP($B178,名簿,4,FALSE)="","",VLOOKUP($B178,名簿,4,FALSE)))</f>
        <v/>
      </c>
      <c r="F178" s="336" t="str">
        <f>IF($B178="","",IF(VLOOKUP($B178,名簿,5,FALSE)="","",VLOOKUP($B178,名簿,5,FALSE)))</f>
        <v/>
      </c>
      <c r="G178" s="344" t="str">
        <f>IF(VLOOKUP($A178,市男,5,FALSE)="","",VLOOKUP($A178,市男,5,FALSE))</f>
        <v/>
      </c>
      <c r="H178" s="343" t="str">
        <f>IF(VLOOKUP($A178,市男,6,FALSE)="","",VLOOKUP($A178,市男,6,FALSE))</f>
        <v/>
      </c>
      <c r="I178" s="344" t="str">
        <f>IF(VLOOKUP($A178,市男,7,FALSE)="","",VLOOKUP($A178,市男,7,FALSE))</f>
        <v/>
      </c>
      <c r="J178" s="343" t="str">
        <f>IF(VLOOKUP($A178,市男,8,FALSE)="","",VLOOKUP($A178,市男,8,FALSE))</f>
        <v/>
      </c>
      <c r="K178" s="344" t="str">
        <f>IF(VLOOKUP($A178,市男,9,FALSE)="","",VLOOKUP($A178,市男,9,FALSE))</f>
        <v/>
      </c>
      <c r="L178" s="343" t="str">
        <f>IF(VLOOKUP($A178,市男,10,FALSE)="","",VLOOKUP($A178,市男,10,FALSE))</f>
        <v/>
      </c>
      <c r="M178" s="336" t="str">
        <f>IF($B178="","",IF(VLOOKUP($B178,名簿,7,FALSE)="","",VLOOKUP($B178,名簿,7,FALSE)))</f>
        <v/>
      </c>
      <c r="N178" s="323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36"/>
      <c r="D179" s="19" t="str">
        <f>IF($B178="","",VLOOKUP($B178,名簿,2,FALSE))</f>
        <v/>
      </c>
      <c r="E179" s="336"/>
      <c r="F179" s="336"/>
      <c r="G179" s="344"/>
      <c r="H179" s="343"/>
      <c r="I179" s="344"/>
      <c r="J179" s="343"/>
      <c r="K179" s="344"/>
      <c r="L179" s="343"/>
      <c r="M179" s="336"/>
      <c r="N179" s="323"/>
    </row>
    <row r="180" spans="1:14" ht="13.5" customHeight="1">
      <c r="A180" s="345">
        <f t="shared" ref="A180" si="58">A178+1</f>
        <v>67</v>
      </c>
      <c r="B180" s="336" t="str">
        <f>IF(VLOOKUP($A180,市男,2,FALSE)="","",VLOOKUP($A180,市男,2,FALSE))</f>
        <v/>
      </c>
      <c r="C180" s="336"/>
      <c r="D180" s="20" t="str">
        <f>IF($B180="","",IF(VLOOKUP($B180,名簿,3,FALSE)="","",VLOOKUP($B180,名簿,3,FALSE)))</f>
        <v/>
      </c>
      <c r="E180" s="336" t="str">
        <f>IF($B180="","",IF(VLOOKUP($B180,名簿,4,FALSE)="","",VLOOKUP($B180,名簿,4,FALSE)))</f>
        <v/>
      </c>
      <c r="F180" s="336" t="str">
        <f>IF($B180="","",IF(VLOOKUP($B180,名簿,5,FALSE)="","",VLOOKUP($B180,名簿,5,FALSE)))</f>
        <v/>
      </c>
      <c r="G180" s="344" t="str">
        <f>IF(VLOOKUP($A180,市男,5,FALSE)="","",VLOOKUP($A180,市男,5,FALSE))</f>
        <v/>
      </c>
      <c r="H180" s="343" t="str">
        <f>IF(VLOOKUP($A180,市男,6,FALSE)="","",VLOOKUP($A180,市男,6,FALSE))</f>
        <v/>
      </c>
      <c r="I180" s="344" t="str">
        <f>IF(VLOOKUP($A180,市男,7,FALSE)="","",VLOOKUP($A180,市男,7,FALSE))</f>
        <v/>
      </c>
      <c r="J180" s="343" t="str">
        <f>IF(VLOOKUP($A180,市男,8,FALSE)="","",VLOOKUP($A180,市男,8,FALSE))</f>
        <v/>
      </c>
      <c r="K180" s="344" t="str">
        <f>IF(VLOOKUP($A180,市男,9,FALSE)="","",VLOOKUP($A180,市男,9,FALSE))</f>
        <v/>
      </c>
      <c r="L180" s="343" t="str">
        <f>IF(VLOOKUP($A180,市男,10,FALSE)="","",VLOOKUP($A180,市男,10,FALSE))</f>
        <v/>
      </c>
      <c r="M180" s="336" t="str">
        <f>IF($B180="","",IF(VLOOKUP($B180,名簿,7,FALSE)="","",VLOOKUP($B180,名簿,7,FALSE)))</f>
        <v/>
      </c>
      <c r="N180" s="323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36"/>
      <c r="D181" s="19" t="str">
        <f>IF($B180="","",VLOOKUP($B180,名簿,2,FALSE))</f>
        <v/>
      </c>
      <c r="E181" s="336"/>
      <c r="F181" s="336"/>
      <c r="G181" s="344"/>
      <c r="H181" s="343"/>
      <c r="I181" s="344"/>
      <c r="J181" s="343"/>
      <c r="K181" s="344"/>
      <c r="L181" s="343"/>
      <c r="M181" s="336"/>
      <c r="N181" s="323"/>
    </row>
    <row r="182" spans="1:14" ht="13.5" customHeight="1">
      <c r="A182" s="345">
        <f t="shared" ref="A182" si="59">A180+1</f>
        <v>68</v>
      </c>
      <c r="B182" s="336" t="str">
        <f>IF(VLOOKUP($A182,市男,2,FALSE)="","",VLOOKUP($A182,市男,2,FALSE))</f>
        <v/>
      </c>
      <c r="C182" s="336"/>
      <c r="D182" s="20" t="str">
        <f>IF($B182="","",IF(VLOOKUP($B182,名簿,3,FALSE)="","",VLOOKUP($B182,名簿,3,FALSE)))</f>
        <v/>
      </c>
      <c r="E182" s="336" t="str">
        <f>IF($B182="","",IF(VLOOKUP($B182,名簿,4,FALSE)="","",VLOOKUP($B182,名簿,4,FALSE)))</f>
        <v/>
      </c>
      <c r="F182" s="336" t="str">
        <f>IF($B182="","",IF(VLOOKUP($B182,名簿,5,FALSE)="","",VLOOKUP($B182,名簿,5,FALSE)))</f>
        <v/>
      </c>
      <c r="G182" s="344" t="str">
        <f>IF(VLOOKUP($A182,市男,5,FALSE)="","",VLOOKUP($A182,市男,5,FALSE))</f>
        <v/>
      </c>
      <c r="H182" s="343" t="str">
        <f>IF(VLOOKUP($A182,市男,6,FALSE)="","",VLOOKUP($A182,市男,6,FALSE))</f>
        <v/>
      </c>
      <c r="I182" s="344" t="str">
        <f>IF(VLOOKUP($A182,市男,7,FALSE)="","",VLOOKUP($A182,市男,7,FALSE))</f>
        <v/>
      </c>
      <c r="J182" s="343" t="str">
        <f>IF(VLOOKUP($A182,市男,8,FALSE)="","",VLOOKUP($A182,市男,8,FALSE))</f>
        <v/>
      </c>
      <c r="K182" s="344" t="str">
        <f>IF(VLOOKUP($A182,市男,9,FALSE)="","",VLOOKUP($A182,市男,9,FALSE))</f>
        <v/>
      </c>
      <c r="L182" s="343" t="str">
        <f>IF(VLOOKUP($A182,市男,10,FALSE)="","",VLOOKUP($A182,市男,10,FALSE))</f>
        <v/>
      </c>
      <c r="M182" s="336" t="str">
        <f>IF($B182="","",IF(VLOOKUP($B182,名簿,7,FALSE)="","",VLOOKUP($B182,名簿,7,FALSE)))</f>
        <v/>
      </c>
      <c r="N182" s="323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36"/>
      <c r="D183" s="19" t="str">
        <f>IF($B182="","",VLOOKUP($B182,名簿,2,FALSE))</f>
        <v/>
      </c>
      <c r="E183" s="336"/>
      <c r="F183" s="336"/>
      <c r="G183" s="344"/>
      <c r="H183" s="343"/>
      <c r="I183" s="344"/>
      <c r="J183" s="343"/>
      <c r="K183" s="344"/>
      <c r="L183" s="343"/>
      <c r="M183" s="336"/>
      <c r="N183" s="323"/>
    </row>
    <row r="184" spans="1:14" ht="13.5" customHeight="1">
      <c r="A184" s="345">
        <f t="shared" ref="A184" si="60">A182+1</f>
        <v>69</v>
      </c>
      <c r="B184" s="336" t="str">
        <f>IF(VLOOKUP($A184,市男,2,FALSE)="","",VLOOKUP($A184,市男,2,FALSE))</f>
        <v/>
      </c>
      <c r="C184" s="336"/>
      <c r="D184" s="20" t="str">
        <f>IF($B184="","",IF(VLOOKUP($B184,名簿,3,FALSE)="","",VLOOKUP($B184,名簿,3,FALSE)))</f>
        <v/>
      </c>
      <c r="E184" s="336" t="str">
        <f>IF($B184="","",IF(VLOOKUP($B184,名簿,4,FALSE)="","",VLOOKUP($B184,名簿,4,FALSE)))</f>
        <v/>
      </c>
      <c r="F184" s="336" t="str">
        <f>IF($B184="","",IF(VLOOKUP($B184,名簿,5,FALSE)="","",VLOOKUP($B184,名簿,5,FALSE)))</f>
        <v/>
      </c>
      <c r="G184" s="344" t="str">
        <f>IF(VLOOKUP($A184,市男,5,FALSE)="","",VLOOKUP($A184,市男,5,FALSE))</f>
        <v/>
      </c>
      <c r="H184" s="343" t="str">
        <f>IF(VLOOKUP($A184,市男,6,FALSE)="","",VLOOKUP($A184,市男,6,FALSE))</f>
        <v/>
      </c>
      <c r="I184" s="344" t="str">
        <f>IF(VLOOKUP($A184,市男,7,FALSE)="","",VLOOKUP($A184,市男,7,FALSE))</f>
        <v/>
      </c>
      <c r="J184" s="343" t="str">
        <f>IF(VLOOKUP($A184,市男,8,FALSE)="","",VLOOKUP($A184,市男,8,FALSE))</f>
        <v/>
      </c>
      <c r="K184" s="344" t="str">
        <f>IF(VLOOKUP($A184,市男,9,FALSE)="","",VLOOKUP($A184,市男,9,FALSE))</f>
        <v/>
      </c>
      <c r="L184" s="343" t="str">
        <f>IF(VLOOKUP($A184,市男,10,FALSE)="","",VLOOKUP($A184,市男,10,FALSE))</f>
        <v/>
      </c>
      <c r="M184" s="336" t="str">
        <f>IF($B184="","",IF(VLOOKUP($B184,名簿,7,FALSE)="","",VLOOKUP($B184,名簿,7,FALSE)))</f>
        <v/>
      </c>
      <c r="N184" s="323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36"/>
      <c r="D185" s="19" t="str">
        <f>IF($B184="","",VLOOKUP($B184,名簿,2,FALSE))</f>
        <v/>
      </c>
      <c r="E185" s="336"/>
      <c r="F185" s="336"/>
      <c r="G185" s="344"/>
      <c r="H185" s="343"/>
      <c r="I185" s="344"/>
      <c r="J185" s="343"/>
      <c r="K185" s="344"/>
      <c r="L185" s="343"/>
      <c r="M185" s="336"/>
      <c r="N185" s="323"/>
    </row>
    <row r="186" spans="1:14" ht="13.5" customHeight="1">
      <c r="A186" s="345">
        <f t="shared" ref="A186" si="61">A184+1</f>
        <v>70</v>
      </c>
      <c r="B186" s="336" t="str">
        <f>IF(VLOOKUP($A186,市男,2,FALSE)="","",VLOOKUP($A186,市男,2,FALSE))</f>
        <v/>
      </c>
      <c r="C186" s="336"/>
      <c r="D186" s="20" t="str">
        <f>IF($B186="","",IF(VLOOKUP($B186,名簿,3,FALSE)="","",VLOOKUP($B186,名簿,3,FALSE)))</f>
        <v/>
      </c>
      <c r="E186" s="336" t="str">
        <f>IF($B186="","",IF(VLOOKUP($B186,名簿,4,FALSE)="","",VLOOKUP($B186,名簿,4,FALSE)))</f>
        <v/>
      </c>
      <c r="F186" s="336" t="str">
        <f>IF($B186="","",IF(VLOOKUP($B186,名簿,5,FALSE)="","",VLOOKUP($B186,名簿,5,FALSE)))</f>
        <v/>
      </c>
      <c r="G186" s="344" t="str">
        <f>IF(VLOOKUP($A186,市男,5,FALSE)="","",VLOOKUP($A186,市男,5,FALSE))</f>
        <v/>
      </c>
      <c r="H186" s="343" t="str">
        <f>IF(VLOOKUP($A186,市男,6,FALSE)="","",VLOOKUP($A186,市男,6,FALSE))</f>
        <v/>
      </c>
      <c r="I186" s="344" t="str">
        <f>IF(VLOOKUP($A186,市男,7,FALSE)="","",VLOOKUP($A186,市男,7,FALSE))</f>
        <v/>
      </c>
      <c r="J186" s="343" t="str">
        <f>IF(VLOOKUP($A186,市男,8,FALSE)="","",VLOOKUP($A186,市男,8,FALSE))</f>
        <v/>
      </c>
      <c r="K186" s="344" t="str">
        <f>IF(VLOOKUP($A186,市男,9,FALSE)="","",VLOOKUP($A186,市男,9,FALSE))</f>
        <v/>
      </c>
      <c r="L186" s="343" t="str">
        <f>IF(VLOOKUP($A186,市男,10,FALSE)="","",VLOOKUP($A186,市男,10,FALSE))</f>
        <v/>
      </c>
      <c r="M186" s="336" t="str">
        <f>IF($B186="","",IF(VLOOKUP($B186,名簿,7,FALSE)="","",VLOOKUP($B186,名簿,7,FALSE)))</f>
        <v/>
      </c>
      <c r="N186" s="323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36"/>
      <c r="D187" s="19" t="str">
        <f>IF($B186="","",VLOOKUP($B186,名簿,2,FALSE))</f>
        <v/>
      </c>
      <c r="E187" s="336"/>
      <c r="F187" s="336"/>
      <c r="G187" s="344"/>
      <c r="H187" s="343"/>
      <c r="I187" s="344"/>
      <c r="J187" s="343"/>
      <c r="K187" s="344"/>
      <c r="L187" s="343"/>
      <c r="M187" s="336"/>
      <c r="N187" s="323"/>
    </row>
    <row r="188" spans="1:14" ht="13.5" customHeight="1">
      <c r="A188" s="345">
        <f t="shared" ref="A188" si="62">A186+1</f>
        <v>71</v>
      </c>
      <c r="B188" s="336" t="str">
        <f>IF(VLOOKUP($A188,市男,2,FALSE)="","",VLOOKUP($A188,市男,2,FALSE))</f>
        <v/>
      </c>
      <c r="C188" s="336"/>
      <c r="D188" s="20" t="str">
        <f>IF($B188="","",IF(VLOOKUP($B188,名簿,3,FALSE)="","",VLOOKUP($B188,名簿,3,FALSE)))</f>
        <v/>
      </c>
      <c r="E188" s="336" t="str">
        <f>IF($B188="","",IF(VLOOKUP($B188,名簿,4,FALSE)="","",VLOOKUP($B188,名簿,4,FALSE)))</f>
        <v/>
      </c>
      <c r="F188" s="336" t="str">
        <f>IF($B188="","",IF(VLOOKUP($B188,名簿,5,FALSE)="","",VLOOKUP($B188,名簿,5,FALSE)))</f>
        <v/>
      </c>
      <c r="G188" s="344" t="str">
        <f>IF(VLOOKUP($A188,市男,5,FALSE)="","",VLOOKUP($A188,市男,5,FALSE))</f>
        <v/>
      </c>
      <c r="H188" s="343" t="str">
        <f>IF(VLOOKUP($A188,市男,6,FALSE)="","",VLOOKUP($A188,市男,6,FALSE))</f>
        <v/>
      </c>
      <c r="I188" s="344" t="str">
        <f>IF(VLOOKUP($A188,市男,7,FALSE)="","",VLOOKUP($A188,市男,7,FALSE))</f>
        <v/>
      </c>
      <c r="J188" s="343" t="str">
        <f>IF(VLOOKUP($A188,市男,8,FALSE)="","",VLOOKUP($A188,市男,8,FALSE))</f>
        <v/>
      </c>
      <c r="K188" s="344" t="str">
        <f>IF(VLOOKUP($A188,市男,9,FALSE)="","",VLOOKUP($A188,市男,9,FALSE))</f>
        <v/>
      </c>
      <c r="L188" s="343" t="str">
        <f>IF(VLOOKUP($A188,市男,10,FALSE)="","",VLOOKUP($A188,市男,10,FALSE))</f>
        <v/>
      </c>
      <c r="M188" s="336" t="str">
        <f>IF($B188="","",IF(VLOOKUP($B188,名簿,7,FALSE)="","",VLOOKUP($B188,名簿,7,FALSE)))</f>
        <v/>
      </c>
      <c r="N188" s="323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36"/>
      <c r="D189" s="19" t="str">
        <f>IF($B188="","",VLOOKUP($B188,名簿,2,FALSE))</f>
        <v/>
      </c>
      <c r="E189" s="336"/>
      <c r="F189" s="336"/>
      <c r="G189" s="344"/>
      <c r="H189" s="343"/>
      <c r="I189" s="344"/>
      <c r="J189" s="343"/>
      <c r="K189" s="344"/>
      <c r="L189" s="343"/>
      <c r="M189" s="336"/>
      <c r="N189" s="323"/>
    </row>
    <row r="190" spans="1:14" ht="13.5" customHeight="1">
      <c r="A190" s="345">
        <f t="shared" ref="A190" si="63">A188+1</f>
        <v>72</v>
      </c>
      <c r="B190" s="336" t="str">
        <f>IF(VLOOKUP($A190,市男,2,FALSE)="","",VLOOKUP($A190,市男,2,FALSE))</f>
        <v/>
      </c>
      <c r="C190" s="336"/>
      <c r="D190" s="20" t="str">
        <f>IF($B190="","",IF(VLOOKUP($B190,名簿,3,FALSE)="","",VLOOKUP($B190,名簿,3,FALSE)))</f>
        <v/>
      </c>
      <c r="E190" s="336" t="str">
        <f>IF($B190="","",IF(VLOOKUP($B190,名簿,4,FALSE)="","",VLOOKUP($B190,名簿,4,FALSE)))</f>
        <v/>
      </c>
      <c r="F190" s="336" t="str">
        <f>IF($B190="","",IF(VLOOKUP($B190,名簿,5,FALSE)="","",VLOOKUP($B190,名簿,5,FALSE)))</f>
        <v/>
      </c>
      <c r="G190" s="344" t="str">
        <f>IF(VLOOKUP($A190,市男,5,FALSE)="","",VLOOKUP($A190,市男,5,FALSE))</f>
        <v/>
      </c>
      <c r="H190" s="343" t="str">
        <f>IF(VLOOKUP($A190,市男,6,FALSE)="","",VLOOKUP($A190,市男,6,FALSE))</f>
        <v/>
      </c>
      <c r="I190" s="344" t="str">
        <f>IF(VLOOKUP($A190,市男,7,FALSE)="","",VLOOKUP($A190,市男,7,FALSE))</f>
        <v/>
      </c>
      <c r="J190" s="343" t="str">
        <f>IF(VLOOKUP($A190,市男,8,FALSE)="","",VLOOKUP($A190,市男,8,FALSE))</f>
        <v/>
      </c>
      <c r="K190" s="344" t="str">
        <f>IF(VLOOKUP($A190,市男,9,FALSE)="","",VLOOKUP($A190,市男,9,FALSE))</f>
        <v/>
      </c>
      <c r="L190" s="343" t="str">
        <f>IF(VLOOKUP($A190,市男,10,FALSE)="","",VLOOKUP($A190,市男,10,FALSE))</f>
        <v/>
      </c>
      <c r="M190" s="336" t="str">
        <f>IF($B190="","",IF(VLOOKUP($B190,名簿,7,FALSE)="","",VLOOKUP($B190,名簿,7,FALSE)))</f>
        <v/>
      </c>
      <c r="N190" s="323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36"/>
      <c r="D191" s="19" t="str">
        <f>IF($B190="","",VLOOKUP($B190,名簿,2,FALSE))</f>
        <v/>
      </c>
      <c r="E191" s="336"/>
      <c r="F191" s="336"/>
      <c r="G191" s="344"/>
      <c r="H191" s="343"/>
      <c r="I191" s="344"/>
      <c r="J191" s="343"/>
      <c r="K191" s="344"/>
      <c r="L191" s="343"/>
      <c r="M191" s="336"/>
      <c r="N191" s="323"/>
    </row>
    <row r="192" spans="1:14" ht="13.5" customHeight="1">
      <c r="A192" s="345">
        <f t="shared" ref="A192" si="64">A190+1</f>
        <v>73</v>
      </c>
      <c r="B192" s="336" t="str">
        <f>IF(VLOOKUP($A192,市男,2,FALSE)="","",VLOOKUP($A192,市男,2,FALSE))</f>
        <v/>
      </c>
      <c r="C192" s="336"/>
      <c r="D192" s="20" t="str">
        <f>IF($B192="","",IF(VLOOKUP($B192,名簿,3,FALSE)="","",VLOOKUP($B192,名簿,3,FALSE)))</f>
        <v/>
      </c>
      <c r="E192" s="336" t="str">
        <f>IF($B192="","",IF(VLOOKUP($B192,名簿,4,FALSE)="","",VLOOKUP($B192,名簿,4,FALSE)))</f>
        <v/>
      </c>
      <c r="F192" s="336" t="str">
        <f>IF($B192="","",IF(VLOOKUP($B192,名簿,5,FALSE)="","",VLOOKUP($B192,名簿,5,FALSE)))</f>
        <v/>
      </c>
      <c r="G192" s="344" t="str">
        <f>IF(VLOOKUP($A192,市男,5,FALSE)="","",VLOOKUP($A192,市男,5,FALSE))</f>
        <v/>
      </c>
      <c r="H192" s="343" t="str">
        <f>IF(VLOOKUP($A192,市男,6,FALSE)="","",VLOOKUP($A192,市男,6,FALSE))</f>
        <v/>
      </c>
      <c r="I192" s="344" t="str">
        <f>IF(VLOOKUP($A192,市男,7,FALSE)="","",VLOOKUP($A192,市男,7,FALSE))</f>
        <v/>
      </c>
      <c r="J192" s="343" t="str">
        <f>IF(VLOOKUP($A192,市男,8,FALSE)="","",VLOOKUP($A192,市男,8,FALSE))</f>
        <v/>
      </c>
      <c r="K192" s="344" t="str">
        <f>IF(VLOOKUP($A192,市男,9,FALSE)="","",VLOOKUP($A192,市男,9,FALSE))</f>
        <v/>
      </c>
      <c r="L192" s="343" t="str">
        <f>IF(VLOOKUP($A192,市男,10,FALSE)="","",VLOOKUP($A192,市男,10,FALSE))</f>
        <v/>
      </c>
      <c r="M192" s="336" t="str">
        <f>IF($B192="","",IF(VLOOKUP($B192,名簿,7,FALSE)="","",VLOOKUP($B192,名簿,7,FALSE)))</f>
        <v/>
      </c>
      <c r="N192" s="323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36"/>
      <c r="D193" s="19" t="str">
        <f>IF($B192="","",VLOOKUP($B192,名簿,2,FALSE))</f>
        <v/>
      </c>
      <c r="E193" s="336"/>
      <c r="F193" s="336"/>
      <c r="G193" s="344"/>
      <c r="H193" s="343"/>
      <c r="I193" s="344"/>
      <c r="J193" s="343"/>
      <c r="K193" s="344"/>
      <c r="L193" s="343"/>
      <c r="M193" s="336"/>
      <c r="N193" s="323"/>
    </row>
    <row r="194" spans="1:14" ht="13.5" customHeight="1">
      <c r="A194" s="345">
        <f t="shared" ref="A194" si="65">A192+1</f>
        <v>74</v>
      </c>
      <c r="B194" s="336" t="str">
        <f>IF(VLOOKUP($A194,市男,2,FALSE)="","",VLOOKUP($A194,市男,2,FALSE))</f>
        <v/>
      </c>
      <c r="C194" s="336"/>
      <c r="D194" s="20" t="str">
        <f>IF($B194="","",IF(VLOOKUP($B194,名簿,3,FALSE)="","",VLOOKUP($B194,名簿,3,FALSE)))</f>
        <v/>
      </c>
      <c r="E194" s="336" t="str">
        <f>IF($B194="","",IF(VLOOKUP($B194,名簿,4,FALSE)="","",VLOOKUP($B194,名簿,4,FALSE)))</f>
        <v/>
      </c>
      <c r="F194" s="336" t="str">
        <f>IF($B194="","",IF(VLOOKUP($B194,名簿,5,FALSE)="","",VLOOKUP($B194,名簿,5,FALSE)))</f>
        <v/>
      </c>
      <c r="G194" s="344" t="str">
        <f>IF(VLOOKUP($A194,市男,5,FALSE)="","",VLOOKUP($A194,市男,5,FALSE))</f>
        <v/>
      </c>
      <c r="H194" s="343" t="str">
        <f>IF(VLOOKUP($A194,市男,6,FALSE)="","",VLOOKUP($A194,市男,6,FALSE))</f>
        <v/>
      </c>
      <c r="I194" s="344" t="str">
        <f>IF(VLOOKUP($A194,市男,7,FALSE)="","",VLOOKUP($A194,市男,7,FALSE))</f>
        <v/>
      </c>
      <c r="J194" s="343" t="str">
        <f>IF(VLOOKUP($A194,市男,8,FALSE)="","",VLOOKUP($A194,市男,8,FALSE))</f>
        <v/>
      </c>
      <c r="K194" s="344" t="str">
        <f>IF(VLOOKUP($A194,市男,9,FALSE)="","",VLOOKUP($A194,市男,9,FALSE))</f>
        <v/>
      </c>
      <c r="L194" s="343" t="str">
        <f>IF(VLOOKUP($A194,市男,10,FALSE)="","",VLOOKUP($A194,市男,10,FALSE))</f>
        <v/>
      </c>
      <c r="M194" s="336" t="str">
        <f>IF($B194="","",IF(VLOOKUP($B194,名簿,7,FALSE)="","",VLOOKUP($B194,名簿,7,FALSE)))</f>
        <v/>
      </c>
      <c r="N194" s="323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36"/>
      <c r="D195" s="19" t="str">
        <f>IF($B194="","",VLOOKUP($B194,名簿,2,FALSE))</f>
        <v/>
      </c>
      <c r="E195" s="336"/>
      <c r="F195" s="336"/>
      <c r="G195" s="344"/>
      <c r="H195" s="343"/>
      <c r="I195" s="344"/>
      <c r="J195" s="343"/>
      <c r="K195" s="344"/>
      <c r="L195" s="343"/>
      <c r="M195" s="336"/>
      <c r="N195" s="323"/>
    </row>
    <row r="196" spans="1:14" ht="13.5" customHeight="1">
      <c r="A196" s="345">
        <f t="shared" ref="A196" si="66">A194+1</f>
        <v>75</v>
      </c>
      <c r="B196" s="336" t="str">
        <f>IF(VLOOKUP($A196,市男,2,FALSE)="","",VLOOKUP($A196,市男,2,FALSE))</f>
        <v/>
      </c>
      <c r="C196" s="336"/>
      <c r="D196" s="20" t="str">
        <f>IF($B196="","",IF(VLOOKUP($B196,名簿,3,FALSE)="","",VLOOKUP($B196,名簿,3,FALSE)))</f>
        <v/>
      </c>
      <c r="E196" s="336" t="str">
        <f>IF($B196="","",IF(VLOOKUP($B196,名簿,4,FALSE)="","",VLOOKUP($B196,名簿,4,FALSE)))</f>
        <v/>
      </c>
      <c r="F196" s="336" t="str">
        <f>IF($B196="","",IF(VLOOKUP($B196,名簿,5,FALSE)="","",VLOOKUP($B196,名簿,5,FALSE)))</f>
        <v/>
      </c>
      <c r="G196" s="344" t="str">
        <f>IF(VLOOKUP($A196,市男,5,FALSE)="","",VLOOKUP($A196,市男,5,FALSE))</f>
        <v/>
      </c>
      <c r="H196" s="343" t="str">
        <f>IF(VLOOKUP($A196,市男,6,FALSE)="","",VLOOKUP($A196,市男,6,FALSE))</f>
        <v/>
      </c>
      <c r="I196" s="344" t="str">
        <f>IF(VLOOKUP($A196,市男,7,FALSE)="","",VLOOKUP($A196,市男,7,FALSE))</f>
        <v/>
      </c>
      <c r="J196" s="343" t="str">
        <f>IF(VLOOKUP($A196,市男,8,FALSE)="","",VLOOKUP($A196,市男,8,FALSE))</f>
        <v/>
      </c>
      <c r="K196" s="344" t="str">
        <f>IF(VLOOKUP($A196,市男,9,FALSE)="","",VLOOKUP($A196,市男,9,FALSE))</f>
        <v/>
      </c>
      <c r="L196" s="343" t="str">
        <f>IF(VLOOKUP($A196,市男,10,FALSE)="","",VLOOKUP($A196,市男,10,FALSE))</f>
        <v/>
      </c>
      <c r="M196" s="336" t="str">
        <f>IF($B196="","",IF(VLOOKUP($B196,名簿,7,FALSE)="","",VLOOKUP($B196,名簿,7,FALSE)))</f>
        <v/>
      </c>
      <c r="N196" s="323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36"/>
      <c r="D197" s="19" t="str">
        <f>IF($B196="","",VLOOKUP($B196,名簿,2,FALSE))</f>
        <v/>
      </c>
      <c r="E197" s="336"/>
      <c r="F197" s="336"/>
      <c r="G197" s="344"/>
      <c r="H197" s="343"/>
      <c r="I197" s="344"/>
      <c r="J197" s="343"/>
      <c r="K197" s="344"/>
      <c r="L197" s="343"/>
      <c r="M197" s="336"/>
      <c r="N197" s="323"/>
    </row>
    <row r="198" spans="1:14" ht="13.5" customHeight="1">
      <c r="A198" s="345">
        <f t="shared" ref="A198" si="67">A196+1</f>
        <v>76</v>
      </c>
      <c r="B198" s="336" t="str">
        <f>IF(VLOOKUP($A198,市男,2,FALSE)="","",VLOOKUP($A198,市男,2,FALSE))</f>
        <v/>
      </c>
      <c r="C198" s="336"/>
      <c r="D198" s="20" t="str">
        <f>IF($B198="","",IF(VLOOKUP($B198,名簿,3,FALSE)="","",VLOOKUP($B198,名簿,3,FALSE)))</f>
        <v/>
      </c>
      <c r="E198" s="336" t="str">
        <f>IF($B198="","",IF(VLOOKUP($B198,名簿,4,FALSE)="","",VLOOKUP($B198,名簿,4,FALSE)))</f>
        <v/>
      </c>
      <c r="F198" s="336" t="str">
        <f>IF($B198="","",IF(VLOOKUP($B198,名簿,5,FALSE)="","",VLOOKUP($B198,名簿,5,FALSE)))</f>
        <v/>
      </c>
      <c r="G198" s="344" t="str">
        <f>IF(VLOOKUP($A198,市男,5,FALSE)="","",VLOOKUP($A198,市男,5,FALSE))</f>
        <v/>
      </c>
      <c r="H198" s="343" t="str">
        <f>IF(VLOOKUP($A198,市男,6,FALSE)="","",VLOOKUP($A198,市男,6,FALSE))</f>
        <v/>
      </c>
      <c r="I198" s="344" t="str">
        <f>IF(VLOOKUP($A198,市男,7,FALSE)="","",VLOOKUP($A198,市男,7,FALSE))</f>
        <v/>
      </c>
      <c r="J198" s="343" t="str">
        <f>IF(VLOOKUP($A198,市男,8,FALSE)="","",VLOOKUP($A198,市男,8,FALSE))</f>
        <v/>
      </c>
      <c r="K198" s="344" t="str">
        <f>IF(VLOOKUP($A198,市男,9,FALSE)="","",VLOOKUP($A198,市男,9,FALSE))</f>
        <v/>
      </c>
      <c r="L198" s="343" t="str">
        <f>IF(VLOOKUP($A198,市男,10,FALSE)="","",VLOOKUP($A198,市男,10,FALSE))</f>
        <v/>
      </c>
      <c r="M198" s="336" t="str">
        <f>IF($B198="","",IF(VLOOKUP($B198,名簿,7,FALSE)="","",VLOOKUP($B198,名簿,7,FALSE)))</f>
        <v/>
      </c>
      <c r="N198" s="323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36"/>
      <c r="D199" s="19" t="str">
        <f>IF($B198="","",VLOOKUP($B198,名簿,2,FALSE))</f>
        <v/>
      </c>
      <c r="E199" s="336"/>
      <c r="F199" s="336"/>
      <c r="G199" s="344"/>
      <c r="H199" s="343"/>
      <c r="I199" s="344"/>
      <c r="J199" s="343"/>
      <c r="K199" s="344"/>
      <c r="L199" s="343"/>
      <c r="M199" s="336"/>
      <c r="N199" s="323"/>
    </row>
    <row r="200" spans="1:14" ht="13.5" customHeight="1">
      <c r="A200" s="345">
        <f t="shared" ref="A200" si="68">A198+1</f>
        <v>77</v>
      </c>
      <c r="B200" s="336" t="str">
        <f>IF(VLOOKUP($A200,市男,2,FALSE)="","",VLOOKUP($A200,市男,2,FALSE))</f>
        <v/>
      </c>
      <c r="C200" s="336"/>
      <c r="D200" s="20" t="str">
        <f>IF($B200="","",IF(VLOOKUP($B200,名簿,3,FALSE)="","",VLOOKUP($B200,名簿,3,FALSE)))</f>
        <v/>
      </c>
      <c r="E200" s="336" t="str">
        <f>IF($B200="","",IF(VLOOKUP($B200,名簿,4,FALSE)="","",VLOOKUP($B200,名簿,4,FALSE)))</f>
        <v/>
      </c>
      <c r="F200" s="336" t="str">
        <f>IF($B200="","",IF(VLOOKUP($B200,名簿,5,FALSE)="","",VLOOKUP($B200,名簿,5,FALSE)))</f>
        <v/>
      </c>
      <c r="G200" s="344" t="str">
        <f>IF(VLOOKUP($A200,市男,5,FALSE)="","",VLOOKUP($A200,市男,5,FALSE))</f>
        <v/>
      </c>
      <c r="H200" s="343" t="str">
        <f>IF(VLOOKUP($A200,市男,6,FALSE)="","",VLOOKUP($A200,市男,6,FALSE))</f>
        <v/>
      </c>
      <c r="I200" s="344" t="str">
        <f>IF(VLOOKUP($A200,市男,7,FALSE)="","",VLOOKUP($A200,市男,7,FALSE))</f>
        <v/>
      </c>
      <c r="J200" s="343" t="str">
        <f>IF(VLOOKUP($A200,市男,8,FALSE)="","",VLOOKUP($A200,市男,8,FALSE))</f>
        <v/>
      </c>
      <c r="K200" s="344" t="str">
        <f>IF(VLOOKUP($A200,市男,9,FALSE)="","",VLOOKUP($A200,市男,9,FALSE))</f>
        <v/>
      </c>
      <c r="L200" s="343" t="str">
        <f>IF(VLOOKUP($A200,市男,10,FALSE)="","",VLOOKUP($A200,市男,10,FALSE))</f>
        <v/>
      </c>
      <c r="M200" s="336" t="str">
        <f>IF($B200="","",IF(VLOOKUP($B200,名簿,7,FALSE)="","",VLOOKUP($B200,名簿,7,FALSE)))</f>
        <v/>
      </c>
      <c r="N200" s="323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36"/>
      <c r="D201" s="19" t="str">
        <f>IF($B200="","",VLOOKUP($B200,名簿,2,FALSE))</f>
        <v/>
      </c>
      <c r="E201" s="336"/>
      <c r="F201" s="336"/>
      <c r="G201" s="344"/>
      <c r="H201" s="343"/>
      <c r="I201" s="344"/>
      <c r="J201" s="343"/>
      <c r="K201" s="344"/>
      <c r="L201" s="343"/>
      <c r="M201" s="336"/>
      <c r="N201" s="323"/>
    </row>
    <row r="202" spans="1:14" ht="13.5" customHeight="1">
      <c r="A202" s="345">
        <f t="shared" ref="A202" si="69">A200+1</f>
        <v>78</v>
      </c>
      <c r="B202" s="336" t="str">
        <f>IF(VLOOKUP($A202,市男,2,FALSE)="","",VLOOKUP($A202,市男,2,FALSE))</f>
        <v/>
      </c>
      <c r="C202" s="336"/>
      <c r="D202" s="20" t="str">
        <f>IF($B202="","",IF(VLOOKUP($B202,名簿,3,FALSE)="","",VLOOKUP($B202,名簿,3,FALSE)))</f>
        <v/>
      </c>
      <c r="E202" s="336" t="str">
        <f>IF($B202="","",IF(VLOOKUP($B202,名簿,4,FALSE)="","",VLOOKUP($B202,名簿,4,FALSE)))</f>
        <v/>
      </c>
      <c r="F202" s="336" t="str">
        <f>IF($B202="","",IF(VLOOKUP($B202,名簿,5,FALSE)="","",VLOOKUP($B202,名簿,5,FALSE)))</f>
        <v/>
      </c>
      <c r="G202" s="344" t="str">
        <f>IF(VLOOKUP($A202,市男,5,FALSE)="","",VLOOKUP($A202,市男,5,FALSE))</f>
        <v/>
      </c>
      <c r="H202" s="343" t="str">
        <f>IF(VLOOKUP($A202,市男,6,FALSE)="","",VLOOKUP($A202,市男,6,FALSE))</f>
        <v/>
      </c>
      <c r="I202" s="344" t="str">
        <f>IF(VLOOKUP($A202,市男,7,FALSE)="","",VLOOKUP($A202,市男,7,FALSE))</f>
        <v/>
      </c>
      <c r="J202" s="343" t="str">
        <f>IF(VLOOKUP($A202,市男,8,FALSE)="","",VLOOKUP($A202,市男,8,FALSE))</f>
        <v/>
      </c>
      <c r="K202" s="344" t="str">
        <f>IF(VLOOKUP($A202,市男,9,FALSE)="","",VLOOKUP($A202,市男,9,FALSE))</f>
        <v/>
      </c>
      <c r="L202" s="343" t="str">
        <f>IF(VLOOKUP($A202,市男,10,FALSE)="","",VLOOKUP($A202,市男,10,FALSE))</f>
        <v/>
      </c>
      <c r="M202" s="336" t="str">
        <f>IF($B202="","",IF(VLOOKUP($B202,名簿,7,FALSE)="","",VLOOKUP($B202,名簿,7,FALSE)))</f>
        <v/>
      </c>
      <c r="N202" s="323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36"/>
      <c r="D203" s="19" t="str">
        <f>IF($B202="","",VLOOKUP($B202,名簿,2,FALSE))</f>
        <v/>
      </c>
      <c r="E203" s="336"/>
      <c r="F203" s="336"/>
      <c r="G203" s="344"/>
      <c r="H203" s="343"/>
      <c r="I203" s="344"/>
      <c r="J203" s="343"/>
      <c r="K203" s="344"/>
      <c r="L203" s="343"/>
      <c r="M203" s="336"/>
      <c r="N203" s="323"/>
    </row>
    <row r="204" spans="1:14" ht="13.5" customHeight="1">
      <c r="A204" s="345">
        <f t="shared" ref="A204" si="70">A202+1</f>
        <v>79</v>
      </c>
      <c r="B204" s="336" t="str">
        <f>IF(VLOOKUP($A204,市男,2,FALSE)="","",VLOOKUP($A204,市男,2,FALSE))</f>
        <v/>
      </c>
      <c r="C204" s="336"/>
      <c r="D204" s="20" t="str">
        <f>IF($B204="","",IF(VLOOKUP($B204,名簿,3,FALSE)="","",VLOOKUP($B204,名簿,3,FALSE)))</f>
        <v/>
      </c>
      <c r="E204" s="336" t="str">
        <f>IF($B204="","",IF(VLOOKUP($B204,名簿,4,FALSE)="","",VLOOKUP($B204,名簿,4,FALSE)))</f>
        <v/>
      </c>
      <c r="F204" s="336" t="str">
        <f>IF($B204="","",IF(VLOOKUP($B204,名簿,5,FALSE)="","",VLOOKUP($B204,名簿,5,FALSE)))</f>
        <v/>
      </c>
      <c r="G204" s="344" t="str">
        <f>IF(VLOOKUP($A204,市男,5,FALSE)="","",VLOOKUP($A204,市男,5,FALSE))</f>
        <v/>
      </c>
      <c r="H204" s="343" t="str">
        <f>IF(VLOOKUP($A204,市男,6,FALSE)="","",VLOOKUP($A204,市男,6,FALSE))</f>
        <v/>
      </c>
      <c r="I204" s="344" t="str">
        <f>IF(VLOOKUP($A204,市男,7,FALSE)="","",VLOOKUP($A204,市男,7,FALSE))</f>
        <v/>
      </c>
      <c r="J204" s="343" t="str">
        <f>IF(VLOOKUP($A204,市男,8,FALSE)="","",VLOOKUP($A204,市男,8,FALSE))</f>
        <v/>
      </c>
      <c r="K204" s="344" t="str">
        <f>IF(VLOOKUP($A204,市男,9,FALSE)="","",VLOOKUP($A204,市男,9,FALSE))</f>
        <v/>
      </c>
      <c r="L204" s="343" t="str">
        <f>IF(VLOOKUP($A204,市男,10,FALSE)="","",VLOOKUP($A204,市男,10,FALSE))</f>
        <v/>
      </c>
      <c r="M204" s="336" t="str">
        <f>IF($B204="","",IF(VLOOKUP($B204,名簿,7,FALSE)="","",VLOOKUP($B204,名簿,7,FALSE)))</f>
        <v/>
      </c>
      <c r="N204" s="323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36"/>
      <c r="D205" s="19" t="str">
        <f>IF($B204="","",VLOOKUP($B204,名簿,2,FALSE))</f>
        <v/>
      </c>
      <c r="E205" s="336"/>
      <c r="F205" s="336"/>
      <c r="G205" s="344"/>
      <c r="H205" s="343"/>
      <c r="I205" s="344"/>
      <c r="J205" s="343"/>
      <c r="K205" s="344"/>
      <c r="L205" s="343"/>
      <c r="M205" s="336"/>
      <c r="N205" s="323"/>
    </row>
    <row r="206" spans="1:14" ht="13.5" customHeight="1" thickBot="1">
      <c r="A206" s="345">
        <f t="shared" ref="A206" si="71">A204+1</f>
        <v>80</v>
      </c>
      <c r="B206" s="324" t="str">
        <f>IF(VLOOKUP($A206,市男,2,FALSE)="","",VLOOKUP($A206,市男,2,FALSE))</f>
        <v/>
      </c>
      <c r="C206" s="324"/>
      <c r="D206" s="20" t="str">
        <f>IF($B206="","",IF(VLOOKUP($B206,名簿,3,FALSE)="","",VLOOKUP($B206,名簿,3,FALSE)))</f>
        <v/>
      </c>
      <c r="E206" s="324" t="str">
        <f>IF($B206="","",IF(VLOOKUP($B206,名簿,4,FALSE)="","",VLOOKUP($B206,名簿,4,FALSE)))</f>
        <v/>
      </c>
      <c r="F206" s="324" t="str">
        <f>IF($B206="","",IF(VLOOKUP($B206,名簿,5,FALSE)="","",VLOOKUP($B206,名簿,5,FALSE)))</f>
        <v/>
      </c>
      <c r="G206" s="359" t="str">
        <f>IF(VLOOKUP($A206,市男,5,FALSE)="","",VLOOKUP($A206,市男,5,FALSE))</f>
        <v/>
      </c>
      <c r="H206" s="343" t="str">
        <f>IF(VLOOKUP($A206,市男,6,FALSE)="","",VLOOKUP($A206,市男,6,FALSE))</f>
        <v/>
      </c>
      <c r="I206" s="359" t="str">
        <f>IF(VLOOKUP($A206,市男,7,FALSE)="","",VLOOKUP($A206,市男,7,FALSE))</f>
        <v/>
      </c>
      <c r="J206" s="343" t="str">
        <f>IF(VLOOKUP($A206,市男,8,FALSE)="","",VLOOKUP($A206,市男,8,FALSE))</f>
        <v/>
      </c>
      <c r="K206" s="359" t="str">
        <f>IF(VLOOKUP($A206,市男,9,FALSE)="","",VLOOKUP($A206,市男,9,FALSE))</f>
        <v/>
      </c>
      <c r="L206" s="343" t="str">
        <f>IF(VLOOKUP($A206,市男,10,FALSE)="","",VLOOKUP($A206,市男,10,FALSE))</f>
        <v/>
      </c>
      <c r="M206" s="324" t="str">
        <f>IF($B206="","",IF(VLOOKUP($B206,名簿,7,FALSE)="","",VLOOKUP($B206,名簿,7,FALSE)))</f>
        <v/>
      </c>
      <c r="N206" s="326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25"/>
      <c r="D207" s="21" t="str">
        <f>IF($B206="","",VLOOKUP($B206,名簿,2,FALSE))</f>
        <v/>
      </c>
      <c r="E207" s="325"/>
      <c r="F207" s="325"/>
      <c r="G207" s="360"/>
      <c r="H207" s="358"/>
      <c r="I207" s="360"/>
      <c r="J207" s="358"/>
      <c r="K207" s="360"/>
      <c r="L207" s="358"/>
      <c r="M207" s="325"/>
      <c r="N207" s="327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IF(SUM(市選入力!$F$4,市選入力!$Q$4)=0,"",SUM(市選入力!$F$4,市選入力!$Q$4))</f>
        <v/>
      </c>
      <c r="I209" s="339" t="str">
        <f>IF(H209="","",H209*名簿!$L$7)</f>
        <v/>
      </c>
      <c r="J209" s="341" t="s">
        <v>14</v>
      </c>
      <c r="K209" s="337" t="str">
        <f>IF(SUM(市選入力!$G$4,市選入力!$R$4)=0,"",SUM(市選入力!$G$4,市選入力!$R$4))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6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  <mergeCell ref="M3:M4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L50:L51"/>
    <mergeCell ref="M50:M51"/>
    <mergeCell ref="N50:N51"/>
    <mergeCell ref="M52:N52"/>
    <mergeCell ref="A53:N53"/>
    <mergeCell ref="D50:F51"/>
    <mergeCell ref="G50:G51"/>
    <mergeCell ref="H50:H51"/>
    <mergeCell ref="I50:I51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G103:G104"/>
    <mergeCell ref="H103:H104"/>
    <mergeCell ref="I103:I104"/>
    <mergeCell ref="J103:J104"/>
    <mergeCell ref="G113:L113"/>
    <mergeCell ref="N113:N114"/>
    <mergeCell ref="C115:C116"/>
    <mergeCell ref="N115:N116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A141:A142"/>
    <mergeCell ref="B141:B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M153:M154"/>
    <mergeCell ref="A153:A154"/>
    <mergeCell ref="B153:B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H170:H171"/>
    <mergeCell ref="I170:I171"/>
    <mergeCell ref="J170:J171"/>
    <mergeCell ref="K170:K171"/>
    <mergeCell ref="L170:L171"/>
    <mergeCell ref="M170:M17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74:H175"/>
    <mergeCell ref="I174:I175"/>
    <mergeCell ref="J174:J175"/>
    <mergeCell ref="K174:K175"/>
    <mergeCell ref="L174:L175"/>
    <mergeCell ref="M174:M175"/>
    <mergeCell ref="A174:A175"/>
    <mergeCell ref="B174:B175"/>
    <mergeCell ref="E174:E175"/>
    <mergeCell ref="F174:F175"/>
    <mergeCell ref="G174:G175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80:H181"/>
    <mergeCell ref="I180:I181"/>
    <mergeCell ref="J180:J181"/>
    <mergeCell ref="K180:K181"/>
    <mergeCell ref="L180:L181"/>
    <mergeCell ref="M180:M181"/>
    <mergeCell ref="A180:A181"/>
    <mergeCell ref="B180:B181"/>
    <mergeCell ref="E180:E181"/>
    <mergeCell ref="F180:F181"/>
    <mergeCell ref="G180:G181"/>
    <mergeCell ref="C180:C18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G209:G210"/>
    <mergeCell ref="H209:H210"/>
    <mergeCell ref="I209:I210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D103:F104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D156:F157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G156:G157"/>
    <mergeCell ref="H156:H157"/>
    <mergeCell ref="I156:I157"/>
    <mergeCell ref="J156:J157"/>
    <mergeCell ref="H153:H154"/>
    <mergeCell ref="I153:I154"/>
    <mergeCell ref="J153:J154"/>
    <mergeCell ref="K153:K154"/>
    <mergeCell ref="L153:L154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G166:L166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A212:N212"/>
    <mergeCell ref="N204:N205"/>
    <mergeCell ref="C206:C207"/>
    <mergeCell ref="N206:N207"/>
    <mergeCell ref="D209:F210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  <mergeCell ref="M202:M203"/>
    <mergeCell ref="A202:A203"/>
    <mergeCell ref="B202:B203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33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71">
        <f>名簿!$L$4</f>
        <v>2019</v>
      </c>
      <c r="E1" s="348" t="str">
        <f>市選入力!$A$1</f>
        <v>厚木市陸上競技選手権</v>
      </c>
      <c r="F1" s="348"/>
      <c r="G1" s="348"/>
      <c r="H1" s="348"/>
      <c r="I1" s="348"/>
      <c r="J1" s="348"/>
      <c r="K1" s="348"/>
      <c r="L1" s="5"/>
      <c r="M1" s="6" t="s">
        <v>20</v>
      </c>
    </row>
    <row r="2" spans="1:14" ht="30" customHeight="1">
      <c r="C2" s="7" t="s">
        <v>3</v>
      </c>
      <c r="D2" s="349">
        <f>名簿!$D$2</f>
        <v>0</v>
      </c>
      <c r="E2" s="350"/>
      <c r="F2" s="350"/>
      <c r="G2" s="350"/>
      <c r="H2" s="350"/>
      <c r="I2" s="350"/>
      <c r="J2" s="351"/>
      <c r="K2" s="8"/>
      <c r="L2" s="90"/>
      <c r="M2" s="193" t="s">
        <v>205</v>
      </c>
    </row>
    <row r="3" spans="1:14" ht="30" customHeight="1">
      <c r="C3" s="9" t="s">
        <v>4</v>
      </c>
      <c r="D3" s="352">
        <f>名簿!$D$4</f>
        <v>0</v>
      </c>
      <c r="E3" s="353"/>
      <c r="F3" s="353"/>
      <c r="G3" s="353"/>
      <c r="H3" s="353"/>
      <c r="I3" s="353"/>
      <c r="J3" s="354"/>
      <c r="K3" s="10"/>
      <c r="L3" s="11"/>
      <c r="M3" s="368" t="s">
        <v>206</v>
      </c>
    </row>
    <row r="4" spans="1:14" ht="30" customHeight="1">
      <c r="C4" s="13" t="s">
        <v>21</v>
      </c>
      <c r="D4" s="352">
        <f>名簿!$D$5</f>
        <v>0</v>
      </c>
      <c r="E4" s="353"/>
      <c r="F4" s="353"/>
      <c r="G4" s="353"/>
      <c r="H4" s="353"/>
      <c r="I4" s="353"/>
      <c r="J4" s="354"/>
      <c r="K4" s="10"/>
      <c r="L4" s="11"/>
      <c r="M4" s="369"/>
    </row>
    <row r="5" spans="1:14" ht="30" customHeight="1" thickBot="1">
      <c r="C5" s="14" t="s">
        <v>5</v>
      </c>
      <c r="D5" s="355">
        <f>名簿!$D$6</f>
        <v>0</v>
      </c>
      <c r="E5" s="356"/>
      <c r="F5" s="356"/>
      <c r="G5" s="356"/>
      <c r="H5" s="356">
        <f>名簿!$D$7</f>
        <v>0</v>
      </c>
      <c r="I5" s="356"/>
      <c r="J5" s="357"/>
      <c r="K5" s="15" t="s">
        <v>23</v>
      </c>
      <c r="L5" s="16" t="s">
        <v>24</v>
      </c>
      <c r="M5" s="194" t="s">
        <v>207</v>
      </c>
    </row>
    <row r="6" spans="1:14" ht="22.5" customHeight="1" thickBot="1"/>
    <row r="7" spans="1:14" ht="18" customHeight="1">
      <c r="A7" s="341"/>
      <c r="B7" s="366" t="s">
        <v>86</v>
      </c>
      <c r="C7" s="92" t="s">
        <v>6</v>
      </c>
      <c r="D7" s="88" t="s">
        <v>16</v>
      </c>
      <c r="E7" s="346" t="s">
        <v>15</v>
      </c>
      <c r="F7" s="346" t="s">
        <v>68</v>
      </c>
      <c r="G7" s="346" t="s">
        <v>10</v>
      </c>
      <c r="H7" s="346"/>
      <c r="I7" s="346"/>
      <c r="J7" s="346"/>
      <c r="K7" s="346"/>
      <c r="L7" s="346"/>
      <c r="M7" s="346" t="s">
        <v>66</v>
      </c>
      <c r="N7" s="347" t="s">
        <v>9</v>
      </c>
    </row>
    <row r="8" spans="1:14" ht="18" customHeight="1" thickBot="1">
      <c r="A8" s="342"/>
      <c r="B8" s="367"/>
      <c r="C8" s="93" t="s">
        <v>7</v>
      </c>
      <c r="D8" s="89" t="s">
        <v>65</v>
      </c>
      <c r="E8" s="324"/>
      <c r="F8" s="324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24"/>
      <c r="N8" s="326"/>
    </row>
    <row r="9" spans="1:14" ht="13.5" customHeight="1" thickBot="1">
      <c r="A9" s="364">
        <v>1</v>
      </c>
      <c r="B9" s="346" t="str">
        <f>IF(VLOOKUP($A9,市女,2,FALSE)="","",VLOOKUP($A9,市女,2,FALSE))</f>
        <v/>
      </c>
      <c r="C9" s="374"/>
      <c r="D9" s="23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IF(VLOOKUP($A9,市女,5,FALSE)="","",VLOOKUP($A9,市女,5,FALSE))</f>
        <v/>
      </c>
      <c r="H9" s="372" t="str">
        <f>IF(VLOOKUP($A9,市女,6,FALSE)="","",VLOOKUP($A9,市女,6,FALSE))</f>
        <v/>
      </c>
      <c r="I9" s="370" t="str">
        <f>IF(VLOOKUP($A9,市女,7,FALSE)="","",VLOOKUP($A9,市女,7,FALSE))</f>
        <v/>
      </c>
      <c r="J9" s="372" t="str">
        <f>IF(VLOOKUP($A9,市女,8,FALSE)="","",VLOOKUP($A9,市女,8,FALSE))</f>
        <v/>
      </c>
      <c r="K9" s="370" t="str">
        <f>IF(VLOOKUP($A9,市女,9,FALSE)="","",VLOOKUP($A9,市女,9,FALSE))</f>
        <v/>
      </c>
      <c r="L9" s="372" t="str">
        <f>IF(VLOOKUP($A9,市女,10,FALSE)="","",VLOOKUP($A9,市女,10,FALSE))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>
      <c r="A10" s="365"/>
      <c r="B10" s="336"/>
      <c r="C10" s="375"/>
      <c r="D10" s="24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>
      <c r="A11" s="345">
        <f>A9+1</f>
        <v>2</v>
      </c>
      <c r="B11" s="336" t="str">
        <f>IF(VLOOKUP($A11,市女,2,FALSE)="","",VLOOKUP($A11,市女,2,FALSE))</f>
        <v/>
      </c>
      <c r="C11" s="375"/>
      <c r="D11" s="25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IF(VLOOKUP($A11,市女,5,FALSE)="","",VLOOKUP($A11,市女,5,FALSE))</f>
        <v/>
      </c>
      <c r="H11" s="373" t="str">
        <f>IF(VLOOKUP($A11,市女,6,FALSE)="","",VLOOKUP($A11,市女,6,FALSE))</f>
        <v/>
      </c>
      <c r="I11" s="371" t="str">
        <f>IF(VLOOKUP($A11,市女,7,FALSE)="","",VLOOKUP($A11,市女,7,FALSE))</f>
        <v/>
      </c>
      <c r="J11" s="373" t="str">
        <f>IF(VLOOKUP($A11,市女,8,FALSE)="","",VLOOKUP($A11,市女,8,FALSE))</f>
        <v/>
      </c>
      <c r="K11" s="371" t="str">
        <f>IF(VLOOKUP($A11,市女,9,FALSE)="","",VLOOKUP($A11,市女,9,FALSE))</f>
        <v/>
      </c>
      <c r="L11" s="373" t="str">
        <f>IF(VLOOKUP($A11,市女,10,FALSE)="","",VLOOKUP($A11,市女,10,FALSE))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>
      <c r="A12" s="345"/>
      <c r="B12" s="336"/>
      <c r="C12" s="375"/>
      <c r="D12" s="24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>
      <c r="A13" s="345">
        <f t="shared" ref="A13" si="0">A11+1</f>
        <v>3</v>
      </c>
      <c r="B13" s="336" t="str">
        <f>IF(VLOOKUP($A13,市女,2,FALSE)="","",VLOOKUP($A13,市女,2,FALSE))</f>
        <v/>
      </c>
      <c r="C13" s="375"/>
      <c r="D13" s="25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IF(VLOOKUP($A13,市女,5,FALSE)="","",VLOOKUP($A13,市女,5,FALSE))</f>
        <v/>
      </c>
      <c r="H13" s="373" t="str">
        <f>IF(VLOOKUP($A13,市女,6,FALSE)="","",VLOOKUP($A13,市女,6,FALSE))</f>
        <v/>
      </c>
      <c r="I13" s="371" t="str">
        <f>IF(VLOOKUP($A13,市女,7,FALSE)="","",VLOOKUP($A13,市女,7,FALSE))</f>
        <v/>
      </c>
      <c r="J13" s="373" t="str">
        <f>IF(VLOOKUP($A13,市女,8,FALSE)="","",VLOOKUP($A13,市女,8,FALSE))</f>
        <v/>
      </c>
      <c r="K13" s="371" t="str">
        <f>IF(VLOOKUP($A13,市女,9,FALSE)="","",VLOOKUP($A13,市女,9,FALSE))</f>
        <v/>
      </c>
      <c r="L13" s="373" t="str">
        <f>IF(VLOOKUP($A13,市女,10,FALSE)="","",VLOOKUP($A13,市女,10,FALSE))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>
      <c r="A14" s="345"/>
      <c r="B14" s="336"/>
      <c r="C14" s="375"/>
      <c r="D14" s="24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>
      <c r="A15" s="345">
        <f t="shared" ref="A15" si="1">A13+1</f>
        <v>4</v>
      </c>
      <c r="B15" s="336" t="str">
        <f>IF(VLOOKUP($A15,市女,2,FALSE)="","",VLOOKUP($A15,市女,2,FALSE))</f>
        <v/>
      </c>
      <c r="C15" s="375"/>
      <c r="D15" s="25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IF(VLOOKUP($A15,市女,5,FALSE)="","",VLOOKUP($A15,市女,5,FALSE))</f>
        <v/>
      </c>
      <c r="H15" s="373" t="str">
        <f>IF(VLOOKUP($A15,市女,6,FALSE)="","",VLOOKUP($A15,市女,6,FALSE))</f>
        <v/>
      </c>
      <c r="I15" s="371" t="str">
        <f>IF(VLOOKUP($A15,市女,7,FALSE)="","",VLOOKUP($A15,市女,7,FALSE))</f>
        <v/>
      </c>
      <c r="J15" s="373" t="str">
        <f>IF(VLOOKUP($A15,市女,8,FALSE)="","",VLOOKUP($A15,市女,8,FALSE))</f>
        <v/>
      </c>
      <c r="K15" s="371" t="str">
        <f>IF(VLOOKUP($A15,市女,9,FALSE)="","",VLOOKUP($A15,市女,9,FALSE))</f>
        <v/>
      </c>
      <c r="L15" s="373" t="str">
        <f>IF(VLOOKUP($A15,市女,10,FALSE)="","",VLOOKUP($A15,市女,10,FALSE))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>
      <c r="A16" s="345"/>
      <c r="B16" s="336"/>
      <c r="C16" s="375"/>
      <c r="D16" s="24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>
      <c r="A17" s="345">
        <f t="shared" ref="A17" si="2">A15+1</f>
        <v>5</v>
      </c>
      <c r="B17" s="336" t="str">
        <f>IF(VLOOKUP($A17,市女,2,FALSE)="","",VLOOKUP($A17,市女,2,FALSE))</f>
        <v/>
      </c>
      <c r="C17" s="375"/>
      <c r="D17" s="25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IF(VLOOKUP($A17,市女,5,FALSE)="","",VLOOKUP($A17,市女,5,FALSE))</f>
        <v/>
      </c>
      <c r="H17" s="373" t="str">
        <f>IF(VLOOKUP($A17,市女,6,FALSE)="","",VLOOKUP($A17,市女,6,FALSE))</f>
        <v/>
      </c>
      <c r="I17" s="371" t="str">
        <f>IF(VLOOKUP($A17,市女,7,FALSE)="","",VLOOKUP($A17,市女,7,FALSE))</f>
        <v/>
      </c>
      <c r="J17" s="373" t="str">
        <f>IF(VLOOKUP($A17,市女,8,FALSE)="","",VLOOKUP($A17,市女,8,FALSE))</f>
        <v/>
      </c>
      <c r="K17" s="371" t="str">
        <f>IF(VLOOKUP($A17,市女,9,FALSE)="","",VLOOKUP($A17,市女,9,FALSE))</f>
        <v/>
      </c>
      <c r="L17" s="373" t="str">
        <f>IF(VLOOKUP($A17,市女,10,FALSE)="","",VLOOKUP($A17,市女,10,FALSE))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>
      <c r="A18" s="345"/>
      <c r="B18" s="336"/>
      <c r="C18" s="375"/>
      <c r="D18" s="24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>
      <c r="A19" s="345">
        <f t="shared" ref="A19" si="3">A17+1</f>
        <v>6</v>
      </c>
      <c r="B19" s="336" t="str">
        <f>IF(VLOOKUP($A19,市女,2,FALSE)="","",VLOOKUP($A19,市女,2,FALSE))</f>
        <v/>
      </c>
      <c r="C19" s="375"/>
      <c r="D19" s="25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IF(VLOOKUP($A19,市女,5,FALSE)="","",VLOOKUP($A19,市女,5,FALSE))</f>
        <v/>
      </c>
      <c r="H19" s="373" t="str">
        <f>IF(VLOOKUP($A19,市女,6,FALSE)="","",VLOOKUP($A19,市女,6,FALSE))</f>
        <v/>
      </c>
      <c r="I19" s="371" t="str">
        <f>IF(VLOOKUP($A19,市女,7,FALSE)="","",VLOOKUP($A19,市女,7,FALSE))</f>
        <v/>
      </c>
      <c r="J19" s="373" t="str">
        <f>IF(VLOOKUP($A19,市女,8,FALSE)="","",VLOOKUP($A19,市女,8,FALSE))</f>
        <v/>
      </c>
      <c r="K19" s="371" t="str">
        <f>IF(VLOOKUP($A19,市女,9,FALSE)="","",VLOOKUP($A19,市女,9,FALSE))</f>
        <v/>
      </c>
      <c r="L19" s="373" t="str">
        <f>IF(VLOOKUP($A19,市女,10,FALSE)="","",VLOOKUP($A19,市女,10,FALSE))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>
      <c r="A20" s="345"/>
      <c r="B20" s="336"/>
      <c r="C20" s="375"/>
      <c r="D20" s="24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>
      <c r="A21" s="345">
        <f t="shared" ref="A21" si="4">A19+1</f>
        <v>7</v>
      </c>
      <c r="B21" s="336" t="str">
        <f>IF(VLOOKUP($A21,市女,2,FALSE)="","",VLOOKUP($A21,市女,2,FALSE))</f>
        <v/>
      </c>
      <c r="C21" s="375"/>
      <c r="D21" s="25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IF(VLOOKUP($A21,市女,5,FALSE)="","",VLOOKUP($A21,市女,5,FALSE))</f>
        <v/>
      </c>
      <c r="H21" s="373" t="str">
        <f>IF(VLOOKUP($A21,市女,6,FALSE)="","",VLOOKUP($A21,市女,6,FALSE))</f>
        <v/>
      </c>
      <c r="I21" s="371" t="str">
        <f>IF(VLOOKUP($A21,市女,7,FALSE)="","",VLOOKUP($A21,市女,7,FALSE))</f>
        <v/>
      </c>
      <c r="J21" s="373" t="str">
        <f>IF(VLOOKUP($A21,市女,8,FALSE)="","",VLOOKUP($A21,市女,8,FALSE))</f>
        <v/>
      </c>
      <c r="K21" s="371" t="str">
        <f>IF(VLOOKUP($A21,市女,9,FALSE)="","",VLOOKUP($A21,市女,9,FALSE))</f>
        <v/>
      </c>
      <c r="L21" s="373" t="str">
        <f>IF(VLOOKUP($A21,市女,10,FALSE)="","",VLOOKUP($A21,市女,10,FALSE))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>
      <c r="A22" s="345"/>
      <c r="B22" s="336"/>
      <c r="C22" s="375"/>
      <c r="D22" s="24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>
      <c r="A23" s="345">
        <f t="shared" ref="A23" si="5">A21+1</f>
        <v>8</v>
      </c>
      <c r="B23" s="336" t="str">
        <f>IF(VLOOKUP($A23,市女,2,FALSE)="","",VLOOKUP($A23,市女,2,FALSE))</f>
        <v/>
      </c>
      <c r="C23" s="375"/>
      <c r="D23" s="25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IF(VLOOKUP($A23,市女,5,FALSE)="","",VLOOKUP($A23,市女,5,FALSE))</f>
        <v/>
      </c>
      <c r="H23" s="373" t="str">
        <f>IF(VLOOKUP($A23,市女,6,FALSE)="","",VLOOKUP($A23,市女,6,FALSE))</f>
        <v/>
      </c>
      <c r="I23" s="371" t="str">
        <f>IF(VLOOKUP($A23,市女,7,FALSE)="","",VLOOKUP($A23,市女,7,FALSE))</f>
        <v/>
      </c>
      <c r="J23" s="373" t="str">
        <f>IF(VLOOKUP($A23,市女,8,FALSE)="","",VLOOKUP($A23,市女,8,FALSE))</f>
        <v/>
      </c>
      <c r="K23" s="371" t="str">
        <f>IF(VLOOKUP($A23,市女,9,FALSE)="","",VLOOKUP($A23,市女,9,FALSE))</f>
        <v/>
      </c>
      <c r="L23" s="373" t="str">
        <f>IF(VLOOKUP($A23,市女,10,FALSE)="","",VLOOKUP($A23,市女,10,FALSE))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>
      <c r="A24" s="345"/>
      <c r="B24" s="336"/>
      <c r="C24" s="375"/>
      <c r="D24" s="24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>
      <c r="A25" s="345">
        <f t="shared" ref="A25" si="6">A23+1</f>
        <v>9</v>
      </c>
      <c r="B25" s="336" t="str">
        <f>IF(VLOOKUP($A25,市女,2,FALSE)="","",VLOOKUP($A25,市女,2,FALSE))</f>
        <v/>
      </c>
      <c r="C25" s="375"/>
      <c r="D25" s="25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IF(VLOOKUP($A25,市女,5,FALSE)="","",VLOOKUP($A25,市女,5,FALSE))</f>
        <v/>
      </c>
      <c r="H25" s="373" t="str">
        <f>IF(VLOOKUP($A25,市女,6,FALSE)="","",VLOOKUP($A25,市女,6,FALSE))</f>
        <v/>
      </c>
      <c r="I25" s="371" t="str">
        <f>IF(VLOOKUP($A25,市女,7,FALSE)="","",VLOOKUP($A25,市女,7,FALSE))</f>
        <v/>
      </c>
      <c r="J25" s="373" t="str">
        <f>IF(VLOOKUP($A25,市女,8,FALSE)="","",VLOOKUP($A25,市女,8,FALSE))</f>
        <v/>
      </c>
      <c r="K25" s="371" t="str">
        <f>IF(VLOOKUP($A25,市女,9,FALSE)="","",VLOOKUP($A25,市女,9,FALSE))</f>
        <v/>
      </c>
      <c r="L25" s="373" t="str">
        <f>IF(VLOOKUP($A25,市女,10,FALSE)="","",VLOOKUP($A25,市女,10,FALSE))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>
      <c r="A26" s="345"/>
      <c r="B26" s="336"/>
      <c r="C26" s="375"/>
      <c r="D26" s="24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>
      <c r="A27" s="345">
        <f t="shared" ref="A27" si="7">A25+1</f>
        <v>10</v>
      </c>
      <c r="B27" s="336" t="str">
        <f>IF(VLOOKUP($A27,市女,2,FALSE)="","",VLOOKUP($A27,市女,2,FALSE))</f>
        <v/>
      </c>
      <c r="C27" s="375"/>
      <c r="D27" s="25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IF(VLOOKUP($A27,市女,5,FALSE)="","",VLOOKUP($A27,市女,5,FALSE))</f>
        <v/>
      </c>
      <c r="H27" s="373" t="str">
        <f>IF(VLOOKUP($A27,市女,6,FALSE)="","",VLOOKUP($A27,市女,6,FALSE))</f>
        <v/>
      </c>
      <c r="I27" s="371" t="str">
        <f>IF(VLOOKUP($A27,市女,7,FALSE)="","",VLOOKUP($A27,市女,7,FALSE))</f>
        <v/>
      </c>
      <c r="J27" s="373" t="str">
        <f>IF(VLOOKUP($A27,市女,8,FALSE)="","",VLOOKUP($A27,市女,8,FALSE))</f>
        <v/>
      </c>
      <c r="K27" s="371" t="str">
        <f>IF(VLOOKUP($A27,市女,9,FALSE)="","",VLOOKUP($A27,市女,9,FALSE))</f>
        <v/>
      </c>
      <c r="L27" s="373" t="str">
        <f>IF(VLOOKUP($A27,市女,10,FALSE)="","",VLOOKUP($A27,市女,10,FALSE))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>
      <c r="A28" s="345"/>
      <c r="B28" s="336"/>
      <c r="C28" s="375"/>
      <c r="D28" s="24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>
      <c r="A29" s="345">
        <f t="shared" ref="A29" si="8">A27+1</f>
        <v>11</v>
      </c>
      <c r="B29" s="336" t="str">
        <f>IF(VLOOKUP($A29,市女,2,FALSE)="","",VLOOKUP($A29,市女,2,FALSE))</f>
        <v/>
      </c>
      <c r="C29" s="375"/>
      <c r="D29" s="25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IF(VLOOKUP($A29,市女,5,FALSE)="","",VLOOKUP($A29,市女,5,FALSE))</f>
        <v/>
      </c>
      <c r="H29" s="373" t="str">
        <f>IF(VLOOKUP($A29,市女,6,FALSE)="","",VLOOKUP($A29,市女,6,FALSE))</f>
        <v/>
      </c>
      <c r="I29" s="371" t="str">
        <f>IF(VLOOKUP($A29,市女,7,FALSE)="","",VLOOKUP($A29,市女,7,FALSE))</f>
        <v/>
      </c>
      <c r="J29" s="373" t="str">
        <f>IF(VLOOKUP($A29,市女,8,FALSE)="","",VLOOKUP($A29,市女,8,FALSE))</f>
        <v/>
      </c>
      <c r="K29" s="371" t="str">
        <f>IF(VLOOKUP($A29,市女,9,FALSE)="","",VLOOKUP($A29,市女,9,FALSE))</f>
        <v/>
      </c>
      <c r="L29" s="373" t="str">
        <f>IF(VLOOKUP($A29,市女,10,FALSE)="","",VLOOKUP($A29,市女,10,FALSE))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>
      <c r="A30" s="345"/>
      <c r="B30" s="336"/>
      <c r="C30" s="375"/>
      <c r="D30" s="24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>
      <c r="A31" s="345">
        <f t="shared" ref="A31" si="9">A29+1</f>
        <v>12</v>
      </c>
      <c r="B31" s="336" t="str">
        <f>IF(VLOOKUP($A31,市女,2,FALSE)="","",VLOOKUP($A31,市女,2,FALSE))</f>
        <v/>
      </c>
      <c r="C31" s="375"/>
      <c r="D31" s="25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IF(VLOOKUP($A31,市女,5,FALSE)="","",VLOOKUP($A31,市女,5,FALSE))</f>
        <v/>
      </c>
      <c r="H31" s="373" t="str">
        <f>IF(VLOOKUP($A31,市女,6,FALSE)="","",VLOOKUP($A31,市女,6,FALSE))</f>
        <v/>
      </c>
      <c r="I31" s="371" t="str">
        <f>IF(VLOOKUP($A31,市女,7,FALSE)="","",VLOOKUP($A31,市女,7,FALSE))</f>
        <v/>
      </c>
      <c r="J31" s="373" t="str">
        <f>IF(VLOOKUP($A31,市女,8,FALSE)="","",VLOOKUP($A31,市女,8,FALSE))</f>
        <v/>
      </c>
      <c r="K31" s="371" t="str">
        <f>IF(VLOOKUP($A31,市女,9,FALSE)="","",VLOOKUP($A31,市女,9,FALSE))</f>
        <v/>
      </c>
      <c r="L31" s="373" t="str">
        <f>IF(VLOOKUP($A31,市女,10,FALSE)="","",VLOOKUP($A31,市女,10,FALSE))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>
      <c r="A32" s="345"/>
      <c r="B32" s="336"/>
      <c r="C32" s="375"/>
      <c r="D32" s="24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>
      <c r="A33" s="345">
        <f t="shared" ref="A33" si="10">A31+1</f>
        <v>13</v>
      </c>
      <c r="B33" s="336" t="str">
        <f>IF(VLOOKUP($A33,市女,2,FALSE)="","",VLOOKUP($A33,市女,2,FALSE))</f>
        <v/>
      </c>
      <c r="C33" s="375"/>
      <c r="D33" s="25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IF(VLOOKUP($A33,市女,5,FALSE)="","",VLOOKUP($A33,市女,5,FALSE))</f>
        <v/>
      </c>
      <c r="H33" s="373" t="str">
        <f>IF(VLOOKUP($A33,市女,6,FALSE)="","",VLOOKUP($A33,市女,6,FALSE))</f>
        <v/>
      </c>
      <c r="I33" s="371" t="str">
        <f>IF(VLOOKUP($A33,市女,7,FALSE)="","",VLOOKUP($A33,市女,7,FALSE))</f>
        <v/>
      </c>
      <c r="J33" s="373" t="str">
        <f>IF(VLOOKUP($A33,市女,8,FALSE)="","",VLOOKUP($A33,市女,8,FALSE))</f>
        <v/>
      </c>
      <c r="K33" s="371" t="str">
        <f>IF(VLOOKUP($A33,市女,9,FALSE)="","",VLOOKUP($A33,市女,9,FALSE))</f>
        <v/>
      </c>
      <c r="L33" s="373" t="str">
        <f>IF(VLOOKUP($A33,市女,10,FALSE)="","",VLOOKUP($A33,市女,10,FALSE))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>
      <c r="A34" s="345"/>
      <c r="B34" s="336"/>
      <c r="C34" s="375"/>
      <c r="D34" s="24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>
      <c r="A35" s="345">
        <f t="shared" ref="A35" si="11">A33+1</f>
        <v>14</v>
      </c>
      <c r="B35" s="336" t="str">
        <f>IF(VLOOKUP($A35,市女,2,FALSE)="","",VLOOKUP($A35,市女,2,FALSE))</f>
        <v/>
      </c>
      <c r="C35" s="375"/>
      <c r="D35" s="25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IF(VLOOKUP($A35,市女,5,FALSE)="","",VLOOKUP($A35,市女,5,FALSE))</f>
        <v/>
      </c>
      <c r="H35" s="373" t="str">
        <f>IF(VLOOKUP($A35,市女,6,FALSE)="","",VLOOKUP($A35,市女,6,FALSE))</f>
        <v/>
      </c>
      <c r="I35" s="371" t="str">
        <f>IF(VLOOKUP($A35,市女,7,FALSE)="","",VLOOKUP($A35,市女,7,FALSE))</f>
        <v/>
      </c>
      <c r="J35" s="373" t="str">
        <f>IF(VLOOKUP($A35,市女,8,FALSE)="","",VLOOKUP($A35,市女,8,FALSE))</f>
        <v/>
      </c>
      <c r="K35" s="371" t="str">
        <f>IF(VLOOKUP($A35,市女,9,FALSE)="","",VLOOKUP($A35,市女,9,FALSE))</f>
        <v/>
      </c>
      <c r="L35" s="373" t="str">
        <f>IF(VLOOKUP($A35,市女,10,FALSE)="","",VLOOKUP($A35,市女,10,FALSE))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>
      <c r="A36" s="345"/>
      <c r="B36" s="336"/>
      <c r="C36" s="375"/>
      <c r="D36" s="24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>
      <c r="A37" s="345">
        <f t="shared" ref="A37" si="12">A35+1</f>
        <v>15</v>
      </c>
      <c r="B37" s="336" t="str">
        <f>IF(VLOOKUP($A37,市女,2,FALSE)="","",VLOOKUP($A37,市女,2,FALSE))</f>
        <v/>
      </c>
      <c r="C37" s="375"/>
      <c r="D37" s="25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IF(VLOOKUP($A37,市女,5,FALSE)="","",VLOOKUP($A37,市女,5,FALSE))</f>
        <v/>
      </c>
      <c r="H37" s="373" t="str">
        <f>IF(VLOOKUP($A37,市女,6,FALSE)="","",VLOOKUP($A37,市女,6,FALSE))</f>
        <v/>
      </c>
      <c r="I37" s="371" t="str">
        <f>IF(VLOOKUP($A37,市女,7,FALSE)="","",VLOOKUP($A37,市女,7,FALSE))</f>
        <v/>
      </c>
      <c r="J37" s="373" t="str">
        <f>IF(VLOOKUP($A37,市女,8,FALSE)="","",VLOOKUP($A37,市女,8,FALSE))</f>
        <v/>
      </c>
      <c r="K37" s="371" t="str">
        <f>IF(VLOOKUP($A37,市女,9,FALSE)="","",VLOOKUP($A37,市女,9,FALSE))</f>
        <v/>
      </c>
      <c r="L37" s="373" t="str">
        <f>IF(VLOOKUP($A37,市女,10,FALSE)="","",VLOOKUP($A37,市女,10,FALSE))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>
      <c r="A38" s="345"/>
      <c r="B38" s="336"/>
      <c r="C38" s="375"/>
      <c r="D38" s="24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>
      <c r="A39" s="345">
        <f t="shared" ref="A39" si="13">A37+1</f>
        <v>16</v>
      </c>
      <c r="B39" s="336" t="str">
        <f>IF(VLOOKUP($A39,市女,2,FALSE)="","",VLOOKUP($A39,市女,2,FALSE))</f>
        <v/>
      </c>
      <c r="C39" s="375"/>
      <c r="D39" s="25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IF(VLOOKUP($A39,市女,5,FALSE)="","",VLOOKUP($A39,市女,5,FALSE))</f>
        <v/>
      </c>
      <c r="H39" s="373" t="str">
        <f>IF(VLOOKUP($A39,市女,6,FALSE)="","",VLOOKUP($A39,市女,6,FALSE))</f>
        <v/>
      </c>
      <c r="I39" s="371" t="str">
        <f>IF(VLOOKUP($A39,市女,7,FALSE)="","",VLOOKUP($A39,市女,7,FALSE))</f>
        <v/>
      </c>
      <c r="J39" s="373" t="str">
        <f>IF(VLOOKUP($A39,市女,8,FALSE)="","",VLOOKUP($A39,市女,8,FALSE))</f>
        <v/>
      </c>
      <c r="K39" s="371" t="str">
        <f>IF(VLOOKUP($A39,市女,9,FALSE)="","",VLOOKUP($A39,市女,9,FALSE))</f>
        <v/>
      </c>
      <c r="L39" s="373" t="str">
        <f>IF(VLOOKUP($A39,市女,10,FALSE)="","",VLOOKUP($A39,市女,10,FALSE))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>
      <c r="A40" s="345"/>
      <c r="B40" s="336"/>
      <c r="C40" s="375"/>
      <c r="D40" s="24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>
      <c r="A41" s="345">
        <f t="shared" ref="A41" si="14">A39+1</f>
        <v>17</v>
      </c>
      <c r="B41" s="336" t="str">
        <f>IF(VLOOKUP($A41,市女,2,FALSE)="","",VLOOKUP($A41,市女,2,FALSE))</f>
        <v/>
      </c>
      <c r="C41" s="375"/>
      <c r="D41" s="25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IF(VLOOKUP($A41,市女,5,FALSE)="","",VLOOKUP($A41,市女,5,FALSE))</f>
        <v/>
      </c>
      <c r="H41" s="373" t="str">
        <f>IF(VLOOKUP($A41,市女,6,FALSE)="","",VLOOKUP($A41,市女,6,FALSE))</f>
        <v/>
      </c>
      <c r="I41" s="371" t="str">
        <f>IF(VLOOKUP($A41,市女,7,FALSE)="","",VLOOKUP($A41,市女,7,FALSE))</f>
        <v/>
      </c>
      <c r="J41" s="373" t="str">
        <f>IF(VLOOKUP($A41,市女,8,FALSE)="","",VLOOKUP($A41,市女,8,FALSE))</f>
        <v/>
      </c>
      <c r="K41" s="371" t="str">
        <f>IF(VLOOKUP($A41,市女,9,FALSE)="","",VLOOKUP($A41,市女,9,FALSE))</f>
        <v/>
      </c>
      <c r="L41" s="373" t="str">
        <f>IF(VLOOKUP($A41,市女,10,FALSE)="","",VLOOKUP($A41,市女,10,FALSE))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>
      <c r="A42" s="345"/>
      <c r="B42" s="336"/>
      <c r="C42" s="375"/>
      <c r="D42" s="24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>
      <c r="A43" s="345">
        <f t="shared" ref="A43" si="15">A41+1</f>
        <v>18</v>
      </c>
      <c r="B43" s="336" t="str">
        <f>IF(VLOOKUP($A43,市女,2,FALSE)="","",VLOOKUP($A43,市女,2,FALSE))</f>
        <v/>
      </c>
      <c r="C43" s="375"/>
      <c r="D43" s="25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IF(VLOOKUP($A43,市女,5,FALSE)="","",VLOOKUP($A43,市女,5,FALSE))</f>
        <v/>
      </c>
      <c r="H43" s="373" t="str">
        <f>IF(VLOOKUP($A43,市女,6,FALSE)="","",VLOOKUP($A43,市女,6,FALSE))</f>
        <v/>
      </c>
      <c r="I43" s="371" t="str">
        <f>IF(VLOOKUP($A43,市女,7,FALSE)="","",VLOOKUP($A43,市女,7,FALSE))</f>
        <v/>
      </c>
      <c r="J43" s="373" t="str">
        <f>IF(VLOOKUP($A43,市女,8,FALSE)="","",VLOOKUP($A43,市女,8,FALSE))</f>
        <v/>
      </c>
      <c r="K43" s="371" t="str">
        <f>IF(VLOOKUP($A43,市女,9,FALSE)="","",VLOOKUP($A43,市女,9,FALSE))</f>
        <v/>
      </c>
      <c r="L43" s="373" t="str">
        <f>IF(VLOOKUP($A43,市女,10,FALSE)="","",VLOOKUP($A43,市女,10,FALSE))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>
      <c r="A44" s="345"/>
      <c r="B44" s="336"/>
      <c r="C44" s="375"/>
      <c r="D44" s="24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>
      <c r="A45" s="345">
        <f t="shared" ref="A45" si="16">A43+1</f>
        <v>19</v>
      </c>
      <c r="B45" s="336" t="str">
        <f>IF(VLOOKUP($A45,市女,2,FALSE)="","",VLOOKUP($A45,市女,2,FALSE))</f>
        <v/>
      </c>
      <c r="C45" s="375"/>
      <c r="D45" s="25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IF(VLOOKUP($A45,市女,5,FALSE)="","",VLOOKUP($A45,市女,5,FALSE))</f>
        <v/>
      </c>
      <c r="H45" s="373" t="str">
        <f>IF(VLOOKUP($A45,市女,6,FALSE)="","",VLOOKUP($A45,市女,6,FALSE))</f>
        <v/>
      </c>
      <c r="I45" s="371" t="str">
        <f>IF(VLOOKUP($A45,市女,7,FALSE)="","",VLOOKUP($A45,市女,7,FALSE))</f>
        <v/>
      </c>
      <c r="J45" s="373" t="str">
        <f>IF(VLOOKUP($A45,市女,8,FALSE)="","",VLOOKUP($A45,市女,8,FALSE))</f>
        <v/>
      </c>
      <c r="K45" s="371" t="str">
        <f>IF(VLOOKUP($A45,市女,9,FALSE)="","",VLOOKUP($A45,市女,9,FALSE))</f>
        <v/>
      </c>
      <c r="L45" s="373" t="str">
        <f>IF(VLOOKUP($A45,市女,10,FALSE)="","",VLOOKUP($A45,市女,10,FALSE))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>
      <c r="A46" s="345"/>
      <c r="B46" s="336"/>
      <c r="C46" s="375"/>
      <c r="D46" s="24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>
      <c r="A47" s="345">
        <f t="shared" ref="A47" si="17">A45+1</f>
        <v>20</v>
      </c>
      <c r="B47" s="324" t="str">
        <f>IF(VLOOKUP($A47,市女,2,FALSE)="","",VLOOKUP($A47,市女,2,FALSE))</f>
        <v/>
      </c>
      <c r="C47" s="378"/>
      <c r="D47" s="25" t="str">
        <f>IF($B47="","",IF(VLOOKUP($B47,名簿,3,FALSE)="","",VLOOKUP($B47,名簿,3,FALSE)))</f>
        <v/>
      </c>
      <c r="E47" s="378" t="str">
        <f>IF($B47="","",IF(VLOOKUP($B47,名簿,4,FALSE)="","",VLOOKUP($B47,名簿,4,FALSE)))</f>
        <v/>
      </c>
      <c r="F47" s="378" t="str">
        <f>IF($B47="","",IF(VLOOKUP($B47,名簿,5,FALSE)="","",VLOOKUP($B47,名簿,5,FALSE)))</f>
        <v/>
      </c>
      <c r="G47" s="380" t="str">
        <f>IF(VLOOKUP($A47,市女,5,FALSE)="","",VLOOKUP($A47,市女,5,FALSE))</f>
        <v/>
      </c>
      <c r="H47" s="373" t="str">
        <f>IF(VLOOKUP($A47,市女,6,FALSE)="","",VLOOKUP($A47,市女,6,FALSE))</f>
        <v/>
      </c>
      <c r="I47" s="380" t="str">
        <f>IF(VLOOKUP($A47,市女,7,FALSE)="","",VLOOKUP($A47,市女,7,FALSE))</f>
        <v/>
      </c>
      <c r="J47" s="373" t="str">
        <f>IF(VLOOKUP($A47,市女,8,FALSE)="","",VLOOKUP($A47,市女,8,FALSE))</f>
        <v/>
      </c>
      <c r="K47" s="380" t="str">
        <f>IF(VLOOKUP($A47,市女,9,FALSE)="","",VLOOKUP($A47,市女,9,FALSE))</f>
        <v/>
      </c>
      <c r="L47" s="373" t="str">
        <f>IF(VLOOKUP($A47,市女,10,FALSE)="","",VLOOKUP($A47,市女,10,FALSE))</f>
        <v/>
      </c>
      <c r="M47" s="378" t="str">
        <f>IF($B47="","",IF(VLOOKUP($B47,名簿,7,FALSE)="","",VLOOKUP($B47,名簿,7,FALSE)))</f>
        <v/>
      </c>
      <c r="N47" s="382" t="str">
        <f>IF($B47="","",IF(VLOOKUP($B47,名簿,8,FALSE)="","",VLOOKUP($B47,名簿,8,FALSE)))</f>
        <v/>
      </c>
    </row>
    <row r="48" spans="1:14" ht="21.75" customHeight="1" thickBot="1">
      <c r="A48" s="363"/>
      <c r="B48" s="325"/>
      <c r="C48" s="379"/>
      <c r="D48" s="26" t="str">
        <f>IF($B47="","",VLOOKUP($B47,名簿,2,FALSE))</f>
        <v/>
      </c>
      <c r="E48" s="379"/>
      <c r="F48" s="379"/>
      <c r="G48" s="381"/>
      <c r="H48" s="384"/>
      <c r="I48" s="381"/>
      <c r="J48" s="384"/>
      <c r="K48" s="381"/>
      <c r="L48" s="384"/>
      <c r="M48" s="379"/>
      <c r="N48" s="383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28" t="s">
        <v>10</v>
      </c>
      <c r="E50" s="329"/>
      <c r="F50" s="330"/>
      <c r="G50" s="341" t="s">
        <v>11</v>
      </c>
      <c r="H50" s="337" t="str">
        <f>IF(SUM(市選入力!$F$4,市選入力!$Q$4)=0,"",SUM(市選入力!$F$4,市選入力!$Q$4))</f>
        <v/>
      </c>
      <c r="I50" s="339" t="str">
        <f>IF(H50="","",H50*名簿!$L$7)</f>
        <v/>
      </c>
      <c r="J50" s="341" t="s">
        <v>14</v>
      </c>
      <c r="K50" s="337" t="str">
        <f>IF(SUM(市選入力!$G$4,市選入力!$R$4)=0,"",SUM(市選入力!$G$4,市選入力!$R$4))</f>
        <v/>
      </c>
      <c r="L50" s="339" t="str">
        <f>IF(K50="","",K50*名簿!$L$8)</f>
        <v/>
      </c>
      <c r="M50" s="341" t="s">
        <v>12</v>
      </c>
      <c r="N50" s="334">
        <f>SUM($I$50,$L$50)</f>
        <v>0</v>
      </c>
    </row>
    <row r="51" spans="1:14" ht="18" customHeight="1" thickBot="1">
      <c r="A51" s="91" t="s">
        <v>22</v>
      </c>
      <c r="C51" s="22">
        <v>1</v>
      </c>
      <c r="D51" s="331"/>
      <c r="E51" s="332"/>
      <c r="F51" s="333"/>
      <c r="G51" s="342"/>
      <c r="H51" s="338"/>
      <c r="I51" s="340"/>
      <c r="J51" s="342"/>
      <c r="K51" s="338"/>
      <c r="L51" s="340"/>
      <c r="M51" s="342"/>
      <c r="N51" s="335"/>
    </row>
    <row r="52" spans="1:14" ht="18" customHeight="1">
      <c r="M52" s="329" t="s">
        <v>13</v>
      </c>
      <c r="N52" s="329"/>
    </row>
    <row r="53" spans="1:14" ht="13.5" customHeight="1">
      <c r="A53" s="322" t="s">
        <v>0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</row>
    <row r="54" spans="1:14" ht="30" customHeight="1" thickBot="1">
      <c r="C54" s="4"/>
      <c r="D54" s="97">
        <f>名簿!$L$4</f>
        <v>2019</v>
      </c>
      <c r="E54" s="348" t="str">
        <f>市選入力!$A$1</f>
        <v>厚木市陸上競技選手権</v>
      </c>
      <c r="F54" s="348"/>
      <c r="G54" s="348"/>
      <c r="H54" s="348"/>
      <c r="I54" s="348"/>
      <c r="J54" s="348"/>
      <c r="K54" s="348"/>
      <c r="L54" s="5"/>
      <c r="M54" s="6" t="s">
        <v>20</v>
      </c>
    </row>
    <row r="55" spans="1:14" ht="30" customHeight="1">
      <c r="C55" s="7" t="s">
        <v>3</v>
      </c>
      <c r="D55" s="349">
        <f>名簿!$D$2</f>
        <v>0</v>
      </c>
      <c r="E55" s="350"/>
      <c r="F55" s="350"/>
      <c r="G55" s="350"/>
      <c r="H55" s="350"/>
      <c r="I55" s="350"/>
      <c r="J55" s="351"/>
      <c r="K55" s="8"/>
      <c r="L55" s="90"/>
      <c r="M55" s="95"/>
    </row>
    <row r="56" spans="1:14" ht="30" customHeight="1">
      <c r="C56" s="9" t="s">
        <v>4</v>
      </c>
      <c r="D56" s="352">
        <f>名簿!$D$4</f>
        <v>0</v>
      </c>
      <c r="E56" s="353"/>
      <c r="F56" s="353"/>
      <c r="G56" s="353"/>
      <c r="H56" s="353"/>
      <c r="I56" s="353"/>
      <c r="J56" s="354"/>
      <c r="K56" s="10"/>
      <c r="L56" s="11"/>
      <c r="M56" s="12"/>
    </row>
    <row r="57" spans="1:14" ht="30" customHeight="1">
      <c r="C57" s="13" t="s">
        <v>21</v>
      </c>
      <c r="D57" s="352">
        <f>名簿!$D$5</f>
        <v>0</v>
      </c>
      <c r="E57" s="353"/>
      <c r="F57" s="353"/>
      <c r="G57" s="353"/>
      <c r="H57" s="353"/>
      <c r="I57" s="353"/>
      <c r="J57" s="354"/>
      <c r="K57" s="10"/>
      <c r="L57" s="11"/>
      <c r="M57" s="12"/>
    </row>
    <row r="58" spans="1:14" ht="30" customHeight="1" thickBot="1">
      <c r="C58" s="14" t="s">
        <v>5</v>
      </c>
      <c r="D58" s="355">
        <f>名簿!$D$6</f>
        <v>0</v>
      </c>
      <c r="E58" s="356"/>
      <c r="F58" s="356"/>
      <c r="G58" s="356"/>
      <c r="H58" s="356">
        <f>名簿!$D$7</f>
        <v>0</v>
      </c>
      <c r="I58" s="356"/>
      <c r="J58" s="357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41"/>
      <c r="B60" s="366" t="s">
        <v>86</v>
      </c>
      <c r="C60" s="92" t="s">
        <v>6</v>
      </c>
      <c r="D60" s="88" t="s">
        <v>16</v>
      </c>
      <c r="E60" s="346" t="s">
        <v>15</v>
      </c>
      <c r="F60" s="346" t="s">
        <v>68</v>
      </c>
      <c r="G60" s="346" t="s">
        <v>10</v>
      </c>
      <c r="H60" s="346"/>
      <c r="I60" s="346"/>
      <c r="J60" s="346"/>
      <c r="K60" s="346"/>
      <c r="L60" s="346"/>
      <c r="M60" s="346" t="s">
        <v>66</v>
      </c>
      <c r="N60" s="347" t="s">
        <v>9</v>
      </c>
    </row>
    <row r="61" spans="1:14" ht="18" customHeight="1" thickBot="1">
      <c r="A61" s="342"/>
      <c r="B61" s="367"/>
      <c r="C61" s="93" t="s">
        <v>7</v>
      </c>
      <c r="D61" s="89" t="s">
        <v>65</v>
      </c>
      <c r="E61" s="324"/>
      <c r="F61" s="324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24"/>
      <c r="N61" s="326"/>
    </row>
    <row r="62" spans="1:14" ht="13.5" customHeight="1" thickBot="1">
      <c r="A62" s="364">
        <f>A9+20</f>
        <v>21</v>
      </c>
      <c r="B62" s="346" t="str">
        <f>IF(VLOOKUP($A62,市女,2,FALSE)="","",VLOOKUP($A62,市女,2,FALSE))</f>
        <v/>
      </c>
      <c r="C62" s="374"/>
      <c r="D62" s="23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IF(VLOOKUP($A62,市女,5,FALSE)="","",VLOOKUP($A62,市女,5,FALSE))</f>
        <v/>
      </c>
      <c r="H62" s="372" t="str">
        <f>IF(VLOOKUP($A62,市女,6,FALSE)="","",VLOOKUP($A62,市女,6,FALSE))</f>
        <v/>
      </c>
      <c r="I62" s="370" t="str">
        <f>IF(VLOOKUP($A62,市女,7,FALSE)="","",VLOOKUP($A62,市女,7,FALSE))</f>
        <v/>
      </c>
      <c r="J62" s="372" t="str">
        <f>IF(VLOOKUP($A62,市女,8,FALSE)="","",VLOOKUP($A62,市女,8,FALSE))</f>
        <v/>
      </c>
      <c r="K62" s="370" t="str">
        <f>IF(VLOOKUP($A62,市女,9,FALSE)="","",VLOOKUP($A62,市女,9,FALSE))</f>
        <v/>
      </c>
      <c r="L62" s="372" t="str">
        <f>IF(VLOOKUP($A62,市女,10,FALSE)="","",VLOOKUP($A62,市女,10,FALSE))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>
      <c r="A63" s="365"/>
      <c r="B63" s="336"/>
      <c r="C63" s="375"/>
      <c r="D63" s="24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>
      <c r="A64" s="345">
        <f>A62+1</f>
        <v>22</v>
      </c>
      <c r="B64" s="336" t="str">
        <f>IF(VLOOKUP($A64,市女,2,FALSE)="","",VLOOKUP($A64,市女,2,FALSE))</f>
        <v/>
      </c>
      <c r="C64" s="375"/>
      <c r="D64" s="25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IF(VLOOKUP($A64,市女,5,FALSE)="","",VLOOKUP($A64,市女,5,FALSE))</f>
        <v/>
      </c>
      <c r="H64" s="373" t="str">
        <f>IF(VLOOKUP($A64,市女,6,FALSE)="","",VLOOKUP($A64,市女,6,FALSE))</f>
        <v/>
      </c>
      <c r="I64" s="371" t="str">
        <f>IF(VLOOKUP($A64,市女,7,FALSE)="","",VLOOKUP($A64,市女,7,FALSE))</f>
        <v/>
      </c>
      <c r="J64" s="373" t="str">
        <f>IF(VLOOKUP($A64,市女,8,FALSE)="","",VLOOKUP($A64,市女,8,FALSE))</f>
        <v/>
      </c>
      <c r="K64" s="371" t="str">
        <f>IF(VLOOKUP($A64,市女,9,FALSE)="","",VLOOKUP($A64,市女,9,FALSE))</f>
        <v/>
      </c>
      <c r="L64" s="373" t="str">
        <f>IF(VLOOKUP($A64,市女,10,FALSE)="","",VLOOKUP($A64,市女,10,FALSE))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>
      <c r="A65" s="345"/>
      <c r="B65" s="336"/>
      <c r="C65" s="375"/>
      <c r="D65" s="24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>
      <c r="A66" s="345">
        <f t="shared" ref="A66" si="18">A64+1</f>
        <v>23</v>
      </c>
      <c r="B66" s="336" t="str">
        <f>IF(VLOOKUP($A66,市女,2,FALSE)="","",VLOOKUP($A66,市女,2,FALSE))</f>
        <v/>
      </c>
      <c r="C66" s="375"/>
      <c r="D66" s="25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IF(VLOOKUP($A66,市女,5,FALSE)="","",VLOOKUP($A66,市女,5,FALSE))</f>
        <v/>
      </c>
      <c r="H66" s="373" t="str">
        <f>IF(VLOOKUP($A66,市女,6,FALSE)="","",VLOOKUP($A66,市女,6,FALSE))</f>
        <v/>
      </c>
      <c r="I66" s="371" t="str">
        <f>IF(VLOOKUP($A66,市女,7,FALSE)="","",VLOOKUP($A66,市女,7,FALSE))</f>
        <v/>
      </c>
      <c r="J66" s="373" t="str">
        <f>IF(VLOOKUP($A66,市女,8,FALSE)="","",VLOOKUP($A66,市女,8,FALSE))</f>
        <v/>
      </c>
      <c r="K66" s="371" t="str">
        <f>IF(VLOOKUP($A66,市女,9,FALSE)="","",VLOOKUP($A66,市女,9,FALSE))</f>
        <v/>
      </c>
      <c r="L66" s="373" t="str">
        <f>IF(VLOOKUP($A66,市女,10,FALSE)="","",VLOOKUP($A66,市女,10,FALSE))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>
      <c r="A67" s="345"/>
      <c r="B67" s="336"/>
      <c r="C67" s="375"/>
      <c r="D67" s="24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>
      <c r="A68" s="345">
        <f t="shared" ref="A68" si="19">A66+1</f>
        <v>24</v>
      </c>
      <c r="B68" s="336" t="str">
        <f>IF(VLOOKUP($A68,市女,2,FALSE)="","",VLOOKUP($A68,市女,2,FALSE))</f>
        <v/>
      </c>
      <c r="C68" s="375"/>
      <c r="D68" s="25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IF(VLOOKUP($A68,市女,5,FALSE)="","",VLOOKUP($A68,市女,5,FALSE))</f>
        <v/>
      </c>
      <c r="H68" s="373" t="str">
        <f>IF(VLOOKUP($A68,市女,6,FALSE)="","",VLOOKUP($A68,市女,6,FALSE))</f>
        <v/>
      </c>
      <c r="I68" s="371" t="str">
        <f>IF(VLOOKUP($A68,市女,7,FALSE)="","",VLOOKUP($A68,市女,7,FALSE))</f>
        <v/>
      </c>
      <c r="J68" s="373" t="str">
        <f>IF(VLOOKUP($A68,市女,8,FALSE)="","",VLOOKUP($A68,市女,8,FALSE))</f>
        <v/>
      </c>
      <c r="K68" s="371" t="str">
        <f>IF(VLOOKUP($A68,市女,9,FALSE)="","",VLOOKUP($A68,市女,9,FALSE))</f>
        <v/>
      </c>
      <c r="L68" s="373" t="str">
        <f>IF(VLOOKUP($A68,市女,10,FALSE)="","",VLOOKUP($A68,市女,10,FALSE))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>
      <c r="A69" s="345"/>
      <c r="B69" s="336"/>
      <c r="C69" s="375"/>
      <c r="D69" s="24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>
      <c r="A70" s="345">
        <f t="shared" ref="A70" si="20">A68+1</f>
        <v>25</v>
      </c>
      <c r="B70" s="336" t="str">
        <f>IF(VLOOKUP($A70,市女,2,FALSE)="","",VLOOKUP($A70,市女,2,FALSE))</f>
        <v/>
      </c>
      <c r="C70" s="375"/>
      <c r="D70" s="25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IF(VLOOKUP($A70,市女,5,FALSE)="","",VLOOKUP($A70,市女,5,FALSE))</f>
        <v/>
      </c>
      <c r="H70" s="373" t="str">
        <f>IF(VLOOKUP($A70,市女,6,FALSE)="","",VLOOKUP($A70,市女,6,FALSE))</f>
        <v/>
      </c>
      <c r="I70" s="371" t="str">
        <f>IF(VLOOKUP($A70,市女,7,FALSE)="","",VLOOKUP($A70,市女,7,FALSE))</f>
        <v/>
      </c>
      <c r="J70" s="373" t="str">
        <f>IF(VLOOKUP($A70,市女,8,FALSE)="","",VLOOKUP($A70,市女,8,FALSE))</f>
        <v/>
      </c>
      <c r="K70" s="371" t="str">
        <f>IF(VLOOKUP($A70,市女,9,FALSE)="","",VLOOKUP($A70,市女,9,FALSE))</f>
        <v/>
      </c>
      <c r="L70" s="373" t="str">
        <f>IF(VLOOKUP($A70,市女,10,FALSE)="","",VLOOKUP($A70,市女,10,FALSE))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>
      <c r="A71" s="345"/>
      <c r="B71" s="336"/>
      <c r="C71" s="375"/>
      <c r="D71" s="24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>
      <c r="A72" s="345">
        <f t="shared" ref="A72" si="21">A70+1</f>
        <v>26</v>
      </c>
      <c r="B72" s="336" t="str">
        <f>IF(VLOOKUP($A72,市女,2,FALSE)="","",VLOOKUP($A72,市女,2,FALSE))</f>
        <v/>
      </c>
      <c r="C72" s="375"/>
      <c r="D72" s="25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IF(VLOOKUP($A72,市女,5,FALSE)="","",VLOOKUP($A72,市女,5,FALSE))</f>
        <v/>
      </c>
      <c r="H72" s="373" t="str">
        <f>IF(VLOOKUP($A72,市女,6,FALSE)="","",VLOOKUP($A72,市女,6,FALSE))</f>
        <v/>
      </c>
      <c r="I72" s="371" t="str">
        <f>IF(VLOOKUP($A72,市女,7,FALSE)="","",VLOOKUP($A72,市女,7,FALSE))</f>
        <v/>
      </c>
      <c r="J72" s="373" t="str">
        <f>IF(VLOOKUP($A72,市女,8,FALSE)="","",VLOOKUP($A72,市女,8,FALSE))</f>
        <v/>
      </c>
      <c r="K72" s="371" t="str">
        <f>IF(VLOOKUP($A72,市女,9,FALSE)="","",VLOOKUP($A72,市女,9,FALSE))</f>
        <v/>
      </c>
      <c r="L72" s="373" t="str">
        <f>IF(VLOOKUP($A72,市女,10,FALSE)="","",VLOOKUP($A72,市女,10,FALSE))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>
      <c r="A73" s="345"/>
      <c r="B73" s="336"/>
      <c r="C73" s="375"/>
      <c r="D73" s="24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>
      <c r="A74" s="345">
        <f t="shared" ref="A74" si="22">A72+1</f>
        <v>27</v>
      </c>
      <c r="B74" s="336" t="str">
        <f>IF(VLOOKUP($A74,市女,2,FALSE)="","",VLOOKUP($A74,市女,2,FALSE))</f>
        <v/>
      </c>
      <c r="C74" s="375"/>
      <c r="D74" s="25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IF(VLOOKUP($A74,市女,5,FALSE)="","",VLOOKUP($A74,市女,5,FALSE))</f>
        <v/>
      </c>
      <c r="H74" s="373" t="str">
        <f>IF(VLOOKUP($A74,市女,6,FALSE)="","",VLOOKUP($A74,市女,6,FALSE))</f>
        <v/>
      </c>
      <c r="I74" s="371" t="str">
        <f>IF(VLOOKUP($A74,市女,7,FALSE)="","",VLOOKUP($A74,市女,7,FALSE))</f>
        <v/>
      </c>
      <c r="J74" s="373" t="str">
        <f>IF(VLOOKUP($A74,市女,8,FALSE)="","",VLOOKUP($A74,市女,8,FALSE))</f>
        <v/>
      </c>
      <c r="K74" s="371" t="str">
        <f>IF(VLOOKUP($A74,市女,9,FALSE)="","",VLOOKUP($A74,市女,9,FALSE))</f>
        <v/>
      </c>
      <c r="L74" s="373" t="str">
        <f>IF(VLOOKUP($A74,市女,10,FALSE)="","",VLOOKUP($A74,市女,10,FALSE))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>
      <c r="A75" s="345"/>
      <c r="B75" s="336"/>
      <c r="C75" s="375"/>
      <c r="D75" s="24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>
      <c r="A76" s="345">
        <f t="shared" ref="A76" si="23">A74+1</f>
        <v>28</v>
      </c>
      <c r="B76" s="336" t="str">
        <f>IF(VLOOKUP($A76,市女,2,FALSE)="","",VLOOKUP($A76,市女,2,FALSE))</f>
        <v/>
      </c>
      <c r="C76" s="375"/>
      <c r="D76" s="25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IF(VLOOKUP($A76,市女,5,FALSE)="","",VLOOKUP($A76,市女,5,FALSE))</f>
        <v/>
      </c>
      <c r="H76" s="373" t="str">
        <f>IF(VLOOKUP($A76,市女,6,FALSE)="","",VLOOKUP($A76,市女,6,FALSE))</f>
        <v/>
      </c>
      <c r="I76" s="371" t="str">
        <f>IF(VLOOKUP($A76,市女,7,FALSE)="","",VLOOKUP($A76,市女,7,FALSE))</f>
        <v/>
      </c>
      <c r="J76" s="373" t="str">
        <f>IF(VLOOKUP($A76,市女,8,FALSE)="","",VLOOKUP($A76,市女,8,FALSE))</f>
        <v/>
      </c>
      <c r="K76" s="371" t="str">
        <f>IF(VLOOKUP($A76,市女,9,FALSE)="","",VLOOKUP($A76,市女,9,FALSE))</f>
        <v/>
      </c>
      <c r="L76" s="373" t="str">
        <f>IF(VLOOKUP($A76,市女,10,FALSE)="","",VLOOKUP($A76,市女,10,FALSE))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>
      <c r="A77" s="345"/>
      <c r="B77" s="336"/>
      <c r="C77" s="375"/>
      <c r="D77" s="24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>
      <c r="A78" s="345">
        <f t="shared" ref="A78" si="24">A76+1</f>
        <v>29</v>
      </c>
      <c r="B78" s="336" t="str">
        <f>IF(VLOOKUP($A78,市女,2,FALSE)="","",VLOOKUP($A78,市女,2,FALSE))</f>
        <v/>
      </c>
      <c r="C78" s="375"/>
      <c r="D78" s="25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IF(VLOOKUP($A78,市女,5,FALSE)="","",VLOOKUP($A78,市女,5,FALSE))</f>
        <v/>
      </c>
      <c r="H78" s="373" t="str">
        <f>IF(VLOOKUP($A78,市女,6,FALSE)="","",VLOOKUP($A78,市女,6,FALSE))</f>
        <v/>
      </c>
      <c r="I78" s="371" t="str">
        <f>IF(VLOOKUP($A78,市女,7,FALSE)="","",VLOOKUP($A78,市女,7,FALSE))</f>
        <v/>
      </c>
      <c r="J78" s="373" t="str">
        <f>IF(VLOOKUP($A78,市女,8,FALSE)="","",VLOOKUP($A78,市女,8,FALSE))</f>
        <v/>
      </c>
      <c r="K78" s="371" t="str">
        <f>IF(VLOOKUP($A78,市女,9,FALSE)="","",VLOOKUP($A78,市女,9,FALSE))</f>
        <v/>
      </c>
      <c r="L78" s="373" t="str">
        <f>IF(VLOOKUP($A78,市女,10,FALSE)="","",VLOOKUP($A78,市女,10,FALSE))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>
      <c r="A79" s="345"/>
      <c r="B79" s="336"/>
      <c r="C79" s="375"/>
      <c r="D79" s="24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>
      <c r="A80" s="345">
        <f t="shared" ref="A80" si="25">A78+1</f>
        <v>30</v>
      </c>
      <c r="B80" s="336" t="str">
        <f>IF(VLOOKUP($A80,市女,2,FALSE)="","",VLOOKUP($A80,市女,2,FALSE))</f>
        <v/>
      </c>
      <c r="C80" s="375"/>
      <c r="D80" s="25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IF(VLOOKUP($A80,市女,5,FALSE)="","",VLOOKUP($A80,市女,5,FALSE))</f>
        <v/>
      </c>
      <c r="H80" s="373" t="str">
        <f>IF(VLOOKUP($A80,市女,6,FALSE)="","",VLOOKUP($A80,市女,6,FALSE))</f>
        <v/>
      </c>
      <c r="I80" s="371" t="str">
        <f>IF(VLOOKUP($A80,市女,7,FALSE)="","",VLOOKUP($A80,市女,7,FALSE))</f>
        <v/>
      </c>
      <c r="J80" s="373" t="str">
        <f>IF(VLOOKUP($A80,市女,8,FALSE)="","",VLOOKUP($A80,市女,8,FALSE))</f>
        <v/>
      </c>
      <c r="K80" s="371" t="str">
        <f>IF(VLOOKUP($A80,市女,9,FALSE)="","",VLOOKUP($A80,市女,9,FALSE))</f>
        <v/>
      </c>
      <c r="L80" s="373" t="str">
        <f>IF(VLOOKUP($A80,市女,10,FALSE)="","",VLOOKUP($A80,市女,10,FALSE))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>
      <c r="A81" s="345"/>
      <c r="B81" s="336"/>
      <c r="C81" s="375"/>
      <c r="D81" s="24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>
      <c r="A82" s="345">
        <f t="shared" ref="A82" si="26">A80+1</f>
        <v>31</v>
      </c>
      <c r="B82" s="336" t="str">
        <f>IF(VLOOKUP($A82,市女,2,FALSE)="","",VLOOKUP($A82,市女,2,FALSE))</f>
        <v/>
      </c>
      <c r="C82" s="375"/>
      <c r="D82" s="25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IF(VLOOKUP($A82,市女,5,FALSE)="","",VLOOKUP($A82,市女,5,FALSE))</f>
        <v/>
      </c>
      <c r="H82" s="373" t="str">
        <f>IF(VLOOKUP($A82,市女,6,FALSE)="","",VLOOKUP($A82,市女,6,FALSE))</f>
        <v/>
      </c>
      <c r="I82" s="371" t="str">
        <f>IF(VLOOKUP($A82,市女,7,FALSE)="","",VLOOKUP($A82,市女,7,FALSE))</f>
        <v/>
      </c>
      <c r="J82" s="373" t="str">
        <f>IF(VLOOKUP($A82,市女,8,FALSE)="","",VLOOKUP($A82,市女,8,FALSE))</f>
        <v/>
      </c>
      <c r="K82" s="371" t="str">
        <f>IF(VLOOKUP($A82,市女,9,FALSE)="","",VLOOKUP($A82,市女,9,FALSE))</f>
        <v/>
      </c>
      <c r="L82" s="373" t="str">
        <f>IF(VLOOKUP($A82,市女,10,FALSE)="","",VLOOKUP($A82,市女,10,FALSE))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>
      <c r="A83" s="345"/>
      <c r="B83" s="336"/>
      <c r="C83" s="375"/>
      <c r="D83" s="24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>
      <c r="A84" s="345">
        <f t="shared" ref="A84" si="27">A82+1</f>
        <v>32</v>
      </c>
      <c r="B84" s="336" t="str">
        <f>IF(VLOOKUP($A84,市女,2,FALSE)="","",VLOOKUP($A84,市女,2,FALSE))</f>
        <v/>
      </c>
      <c r="C84" s="375"/>
      <c r="D84" s="25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IF(VLOOKUP($A84,市女,5,FALSE)="","",VLOOKUP($A84,市女,5,FALSE))</f>
        <v/>
      </c>
      <c r="H84" s="373" t="str">
        <f>IF(VLOOKUP($A84,市女,6,FALSE)="","",VLOOKUP($A84,市女,6,FALSE))</f>
        <v/>
      </c>
      <c r="I84" s="371" t="str">
        <f>IF(VLOOKUP($A84,市女,7,FALSE)="","",VLOOKUP($A84,市女,7,FALSE))</f>
        <v/>
      </c>
      <c r="J84" s="373" t="str">
        <f>IF(VLOOKUP($A84,市女,8,FALSE)="","",VLOOKUP($A84,市女,8,FALSE))</f>
        <v/>
      </c>
      <c r="K84" s="371" t="str">
        <f>IF(VLOOKUP($A84,市女,9,FALSE)="","",VLOOKUP($A84,市女,9,FALSE))</f>
        <v/>
      </c>
      <c r="L84" s="373" t="str">
        <f>IF(VLOOKUP($A84,市女,10,FALSE)="","",VLOOKUP($A84,市女,10,FALSE))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>
      <c r="A85" s="345"/>
      <c r="B85" s="336"/>
      <c r="C85" s="375"/>
      <c r="D85" s="24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>
      <c r="A86" s="345">
        <f t="shared" ref="A86" si="28">A84+1</f>
        <v>33</v>
      </c>
      <c r="B86" s="336" t="str">
        <f>IF(VLOOKUP($A86,市女,2,FALSE)="","",VLOOKUP($A86,市女,2,FALSE))</f>
        <v/>
      </c>
      <c r="C86" s="375"/>
      <c r="D86" s="25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IF(VLOOKUP($A86,市女,5,FALSE)="","",VLOOKUP($A86,市女,5,FALSE))</f>
        <v/>
      </c>
      <c r="H86" s="373" t="str">
        <f>IF(VLOOKUP($A86,市女,6,FALSE)="","",VLOOKUP($A86,市女,6,FALSE))</f>
        <v/>
      </c>
      <c r="I86" s="371" t="str">
        <f>IF(VLOOKUP($A86,市女,7,FALSE)="","",VLOOKUP($A86,市女,7,FALSE))</f>
        <v/>
      </c>
      <c r="J86" s="373" t="str">
        <f>IF(VLOOKUP($A86,市女,8,FALSE)="","",VLOOKUP($A86,市女,8,FALSE))</f>
        <v/>
      </c>
      <c r="K86" s="371" t="str">
        <f>IF(VLOOKUP($A86,市女,9,FALSE)="","",VLOOKUP($A86,市女,9,FALSE))</f>
        <v/>
      </c>
      <c r="L86" s="373" t="str">
        <f>IF(VLOOKUP($A86,市女,10,FALSE)="","",VLOOKUP($A86,市女,10,FALSE))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>
      <c r="A87" s="345"/>
      <c r="B87" s="336"/>
      <c r="C87" s="375"/>
      <c r="D87" s="24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>
      <c r="A88" s="345">
        <f t="shared" ref="A88" si="29">A86+1</f>
        <v>34</v>
      </c>
      <c r="B88" s="336" t="str">
        <f>IF(VLOOKUP($A88,市女,2,FALSE)="","",VLOOKUP($A88,市女,2,FALSE))</f>
        <v/>
      </c>
      <c r="C88" s="375"/>
      <c r="D88" s="25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IF(VLOOKUP($A88,市女,5,FALSE)="","",VLOOKUP($A88,市女,5,FALSE))</f>
        <v/>
      </c>
      <c r="H88" s="373" t="str">
        <f>IF(VLOOKUP($A88,市女,6,FALSE)="","",VLOOKUP($A88,市女,6,FALSE))</f>
        <v/>
      </c>
      <c r="I88" s="371" t="str">
        <f>IF(VLOOKUP($A88,市女,7,FALSE)="","",VLOOKUP($A88,市女,7,FALSE))</f>
        <v/>
      </c>
      <c r="J88" s="373" t="str">
        <f>IF(VLOOKUP($A88,市女,8,FALSE)="","",VLOOKUP($A88,市女,8,FALSE))</f>
        <v/>
      </c>
      <c r="K88" s="371" t="str">
        <f>IF(VLOOKUP($A88,市女,9,FALSE)="","",VLOOKUP($A88,市女,9,FALSE))</f>
        <v/>
      </c>
      <c r="L88" s="373" t="str">
        <f>IF(VLOOKUP($A88,市女,10,FALSE)="","",VLOOKUP($A88,市女,10,FALSE))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>
      <c r="A89" s="345"/>
      <c r="B89" s="336"/>
      <c r="C89" s="375"/>
      <c r="D89" s="24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>
      <c r="A90" s="345">
        <f t="shared" ref="A90" si="30">A88+1</f>
        <v>35</v>
      </c>
      <c r="B90" s="336" t="str">
        <f>IF(VLOOKUP($A90,市女,2,FALSE)="","",VLOOKUP($A90,市女,2,FALSE))</f>
        <v/>
      </c>
      <c r="C90" s="375"/>
      <c r="D90" s="25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IF(VLOOKUP($A90,市女,5,FALSE)="","",VLOOKUP($A90,市女,5,FALSE))</f>
        <v/>
      </c>
      <c r="H90" s="373" t="str">
        <f>IF(VLOOKUP($A90,市女,6,FALSE)="","",VLOOKUP($A90,市女,6,FALSE))</f>
        <v/>
      </c>
      <c r="I90" s="371" t="str">
        <f>IF(VLOOKUP($A90,市女,7,FALSE)="","",VLOOKUP($A90,市女,7,FALSE))</f>
        <v/>
      </c>
      <c r="J90" s="373" t="str">
        <f>IF(VLOOKUP($A90,市女,8,FALSE)="","",VLOOKUP($A90,市女,8,FALSE))</f>
        <v/>
      </c>
      <c r="K90" s="371" t="str">
        <f>IF(VLOOKUP($A90,市女,9,FALSE)="","",VLOOKUP($A90,市女,9,FALSE))</f>
        <v/>
      </c>
      <c r="L90" s="373" t="str">
        <f>IF(VLOOKUP($A90,市女,10,FALSE)="","",VLOOKUP($A90,市女,10,FALSE))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>
      <c r="A91" s="345"/>
      <c r="B91" s="336"/>
      <c r="C91" s="375"/>
      <c r="D91" s="24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>
      <c r="A92" s="345">
        <f t="shared" ref="A92" si="31">A90+1</f>
        <v>36</v>
      </c>
      <c r="B92" s="336" t="str">
        <f>IF(VLOOKUP($A92,市女,2,FALSE)="","",VLOOKUP($A92,市女,2,FALSE))</f>
        <v/>
      </c>
      <c r="C92" s="375"/>
      <c r="D92" s="25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IF(VLOOKUP($A92,市女,5,FALSE)="","",VLOOKUP($A92,市女,5,FALSE))</f>
        <v/>
      </c>
      <c r="H92" s="373" t="str">
        <f>IF(VLOOKUP($A92,市女,6,FALSE)="","",VLOOKUP($A92,市女,6,FALSE))</f>
        <v/>
      </c>
      <c r="I92" s="371" t="str">
        <f>IF(VLOOKUP($A92,市女,7,FALSE)="","",VLOOKUP($A92,市女,7,FALSE))</f>
        <v/>
      </c>
      <c r="J92" s="373" t="str">
        <f>IF(VLOOKUP($A92,市女,8,FALSE)="","",VLOOKUP($A92,市女,8,FALSE))</f>
        <v/>
      </c>
      <c r="K92" s="371" t="str">
        <f>IF(VLOOKUP($A92,市女,9,FALSE)="","",VLOOKUP($A92,市女,9,FALSE))</f>
        <v/>
      </c>
      <c r="L92" s="373" t="str">
        <f>IF(VLOOKUP($A92,市女,10,FALSE)="","",VLOOKUP($A92,市女,10,FALSE))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>
      <c r="A93" s="345"/>
      <c r="B93" s="336"/>
      <c r="C93" s="375"/>
      <c r="D93" s="24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>
      <c r="A94" s="345">
        <f t="shared" ref="A94" si="32">A92+1</f>
        <v>37</v>
      </c>
      <c r="B94" s="336" t="str">
        <f>IF(VLOOKUP($A94,市女,2,FALSE)="","",VLOOKUP($A94,市女,2,FALSE))</f>
        <v/>
      </c>
      <c r="C94" s="375"/>
      <c r="D94" s="25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IF(VLOOKUP($A94,市女,5,FALSE)="","",VLOOKUP($A94,市女,5,FALSE))</f>
        <v/>
      </c>
      <c r="H94" s="373" t="str">
        <f>IF(VLOOKUP($A94,市女,6,FALSE)="","",VLOOKUP($A94,市女,6,FALSE))</f>
        <v/>
      </c>
      <c r="I94" s="371" t="str">
        <f>IF(VLOOKUP($A94,市女,7,FALSE)="","",VLOOKUP($A94,市女,7,FALSE))</f>
        <v/>
      </c>
      <c r="J94" s="373" t="str">
        <f>IF(VLOOKUP($A94,市女,8,FALSE)="","",VLOOKUP($A94,市女,8,FALSE))</f>
        <v/>
      </c>
      <c r="K94" s="371" t="str">
        <f>IF(VLOOKUP($A94,市女,9,FALSE)="","",VLOOKUP($A94,市女,9,FALSE))</f>
        <v/>
      </c>
      <c r="L94" s="373" t="str">
        <f>IF(VLOOKUP($A94,市女,10,FALSE)="","",VLOOKUP($A94,市女,10,FALSE))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>
      <c r="A95" s="345"/>
      <c r="B95" s="336"/>
      <c r="C95" s="375"/>
      <c r="D95" s="24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>
      <c r="A96" s="345">
        <f t="shared" ref="A96" si="33">A94+1</f>
        <v>38</v>
      </c>
      <c r="B96" s="336" t="str">
        <f>IF(VLOOKUP($A96,市女,2,FALSE)="","",VLOOKUP($A96,市女,2,FALSE))</f>
        <v/>
      </c>
      <c r="C96" s="375"/>
      <c r="D96" s="25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IF(VLOOKUP($A96,市女,5,FALSE)="","",VLOOKUP($A96,市女,5,FALSE))</f>
        <v/>
      </c>
      <c r="H96" s="373" t="str">
        <f>IF(VLOOKUP($A96,市女,6,FALSE)="","",VLOOKUP($A96,市女,6,FALSE))</f>
        <v/>
      </c>
      <c r="I96" s="371" t="str">
        <f>IF(VLOOKUP($A96,市女,7,FALSE)="","",VLOOKUP($A96,市女,7,FALSE))</f>
        <v/>
      </c>
      <c r="J96" s="373" t="str">
        <f>IF(VLOOKUP($A96,市女,8,FALSE)="","",VLOOKUP($A96,市女,8,FALSE))</f>
        <v/>
      </c>
      <c r="K96" s="371" t="str">
        <f>IF(VLOOKUP($A96,市女,9,FALSE)="","",VLOOKUP($A96,市女,9,FALSE))</f>
        <v/>
      </c>
      <c r="L96" s="373" t="str">
        <f>IF(VLOOKUP($A96,市女,10,FALSE)="","",VLOOKUP($A96,市女,10,FALSE))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>
      <c r="A97" s="345"/>
      <c r="B97" s="336"/>
      <c r="C97" s="375"/>
      <c r="D97" s="24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>
      <c r="A98" s="345">
        <f t="shared" ref="A98" si="34">A96+1</f>
        <v>39</v>
      </c>
      <c r="B98" s="336" t="str">
        <f>IF(VLOOKUP($A98,市女,2,FALSE)="","",VLOOKUP($A98,市女,2,FALSE))</f>
        <v/>
      </c>
      <c r="C98" s="375"/>
      <c r="D98" s="25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IF(VLOOKUP($A98,市女,5,FALSE)="","",VLOOKUP($A98,市女,5,FALSE))</f>
        <v/>
      </c>
      <c r="H98" s="373" t="str">
        <f>IF(VLOOKUP($A98,市女,6,FALSE)="","",VLOOKUP($A98,市女,6,FALSE))</f>
        <v/>
      </c>
      <c r="I98" s="371" t="str">
        <f>IF(VLOOKUP($A98,市女,7,FALSE)="","",VLOOKUP($A98,市女,7,FALSE))</f>
        <v/>
      </c>
      <c r="J98" s="373" t="str">
        <f>IF(VLOOKUP($A98,市女,8,FALSE)="","",VLOOKUP($A98,市女,8,FALSE))</f>
        <v/>
      </c>
      <c r="K98" s="371" t="str">
        <f>IF(VLOOKUP($A98,市女,9,FALSE)="","",VLOOKUP($A98,市女,9,FALSE))</f>
        <v/>
      </c>
      <c r="L98" s="373" t="str">
        <f>IF(VLOOKUP($A98,市女,10,FALSE)="","",VLOOKUP($A98,市女,10,FALSE))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>
      <c r="A99" s="345"/>
      <c r="B99" s="336"/>
      <c r="C99" s="375"/>
      <c r="D99" s="24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>
      <c r="A100" s="345">
        <f t="shared" ref="A100" si="35">A98+1</f>
        <v>40</v>
      </c>
      <c r="B100" s="324" t="str">
        <f>IF(VLOOKUP($A100,市女,2,FALSE)="","",VLOOKUP($A100,市女,2,FALSE))</f>
        <v/>
      </c>
      <c r="C100" s="378"/>
      <c r="D100" s="25" t="str">
        <f>IF($B100="","",IF(VLOOKUP($B100,名簿,3,FALSE)="","",VLOOKUP($B100,名簿,3,FALSE)))</f>
        <v/>
      </c>
      <c r="E100" s="378" t="str">
        <f>IF($B100="","",IF(VLOOKUP($B100,名簿,4,FALSE)="","",VLOOKUP($B100,名簿,4,FALSE)))</f>
        <v/>
      </c>
      <c r="F100" s="378" t="str">
        <f>IF($B100="","",IF(VLOOKUP($B100,名簿,5,FALSE)="","",VLOOKUP($B100,名簿,5,FALSE)))</f>
        <v/>
      </c>
      <c r="G100" s="380" t="str">
        <f>IF(VLOOKUP($A100,市女,5,FALSE)="","",VLOOKUP($A100,市女,5,FALSE))</f>
        <v/>
      </c>
      <c r="H100" s="373" t="str">
        <f>IF(VLOOKUP($A100,市女,6,FALSE)="","",VLOOKUP($A100,市女,6,FALSE))</f>
        <v/>
      </c>
      <c r="I100" s="380" t="str">
        <f>IF(VLOOKUP($A100,市女,7,FALSE)="","",VLOOKUP($A100,市女,7,FALSE))</f>
        <v/>
      </c>
      <c r="J100" s="373" t="str">
        <f>IF(VLOOKUP($A100,市女,8,FALSE)="","",VLOOKUP($A100,市女,8,FALSE))</f>
        <v/>
      </c>
      <c r="K100" s="380" t="str">
        <f>IF(VLOOKUP($A100,市女,9,FALSE)="","",VLOOKUP($A100,市女,9,FALSE))</f>
        <v/>
      </c>
      <c r="L100" s="373" t="str">
        <f>IF(VLOOKUP($A100,市女,10,FALSE)="","",VLOOKUP($A100,市女,10,FALSE))</f>
        <v/>
      </c>
      <c r="M100" s="378" t="str">
        <f>IF($B100="","",IF(VLOOKUP($B100,名簿,7,FALSE)="","",VLOOKUP($B100,名簿,7,FALSE)))</f>
        <v/>
      </c>
      <c r="N100" s="382" t="str">
        <f>IF($B100="","",IF(VLOOKUP($B100,名簿,8,FALSE)="","",VLOOKUP($B100,名簿,8,FALSE)))</f>
        <v/>
      </c>
    </row>
    <row r="101" spans="1:14" ht="21.75" customHeight="1" thickBot="1">
      <c r="A101" s="363"/>
      <c r="B101" s="325"/>
      <c r="C101" s="379"/>
      <c r="D101" s="26" t="str">
        <f>IF($B100="","",VLOOKUP($B100,名簿,2,FALSE))</f>
        <v/>
      </c>
      <c r="E101" s="379"/>
      <c r="F101" s="379"/>
      <c r="G101" s="381"/>
      <c r="H101" s="384"/>
      <c r="I101" s="381"/>
      <c r="J101" s="384"/>
      <c r="K101" s="381"/>
      <c r="L101" s="384"/>
      <c r="M101" s="379"/>
      <c r="N101" s="383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28" t="s">
        <v>10</v>
      </c>
      <c r="E103" s="329"/>
      <c r="F103" s="330"/>
      <c r="G103" s="341" t="s">
        <v>11</v>
      </c>
      <c r="H103" s="337" t="str">
        <f>IF(SUM(市選入力!$F$4,市選入力!$Q$4)=0,"",SUM(市選入力!$F$4,市選入力!$Q$4))</f>
        <v/>
      </c>
      <c r="I103" s="339" t="str">
        <f>IF(H103="","",H103*名簿!$L$7)</f>
        <v/>
      </c>
      <c r="J103" s="341" t="s">
        <v>14</v>
      </c>
      <c r="K103" s="337" t="str">
        <f>IF(SUM(市選入力!$G$4,市選入力!$R$4)=0,"",SUM(市選入力!$G$4,市選入力!$R$4))</f>
        <v/>
      </c>
      <c r="L103" s="339" t="str">
        <f>IF(K103="","",K103*名簿!$L$8)</f>
        <v/>
      </c>
      <c r="M103" s="341" t="s">
        <v>12</v>
      </c>
      <c r="N103" s="334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31"/>
      <c r="E104" s="332"/>
      <c r="F104" s="333"/>
      <c r="G104" s="342"/>
      <c r="H104" s="338"/>
      <c r="I104" s="340"/>
      <c r="J104" s="342"/>
      <c r="K104" s="338"/>
      <c r="L104" s="340"/>
      <c r="M104" s="342"/>
      <c r="N104" s="335"/>
    </row>
    <row r="105" spans="1:14" ht="18" customHeight="1">
      <c r="M105" s="329" t="s">
        <v>13</v>
      </c>
      <c r="N105" s="329"/>
    </row>
    <row r="106" spans="1:14" ht="13.5" customHeight="1">
      <c r="A106" s="322" t="s">
        <v>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</row>
    <row r="107" spans="1:14" ht="30" customHeight="1" thickBot="1">
      <c r="C107" s="4"/>
      <c r="D107" s="97">
        <f>名簿!$L$4</f>
        <v>2019</v>
      </c>
      <c r="E107" s="348" t="str">
        <f>市選入力!$A$1</f>
        <v>厚木市陸上競技選手権</v>
      </c>
      <c r="F107" s="348"/>
      <c r="G107" s="348"/>
      <c r="H107" s="348"/>
      <c r="I107" s="348"/>
      <c r="J107" s="348"/>
      <c r="K107" s="348"/>
      <c r="L107" s="5"/>
      <c r="M107" s="6" t="s">
        <v>20</v>
      </c>
    </row>
    <row r="108" spans="1:14" ht="30" customHeight="1">
      <c r="C108" s="7" t="s">
        <v>3</v>
      </c>
      <c r="D108" s="349">
        <f>名簿!$D$2</f>
        <v>0</v>
      </c>
      <c r="E108" s="350"/>
      <c r="F108" s="350"/>
      <c r="G108" s="350"/>
      <c r="H108" s="350"/>
      <c r="I108" s="350"/>
      <c r="J108" s="351"/>
      <c r="K108" s="8"/>
      <c r="L108" s="90"/>
      <c r="M108" s="95"/>
    </row>
    <row r="109" spans="1:14" ht="30" customHeight="1">
      <c r="C109" s="9" t="s">
        <v>4</v>
      </c>
      <c r="D109" s="352">
        <f>名簿!$D$4</f>
        <v>0</v>
      </c>
      <c r="E109" s="353"/>
      <c r="F109" s="353"/>
      <c r="G109" s="353"/>
      <c r="H109" s="353"/>
      <c r="I109" s="353"/>
      <c r="J109" s="354"/>
      <c r="K109" s="10"/>
      <c r="L109" s="11"/>
      <c r="M109" s="12"/>
    </row>
    <row r="110" spans="1:14" ht="30" customHeight="1">
      <c r="C110" s="13" t="s">
        <v>21</v>
      </c>
      <c r="D110" s="352">
        <f>名簿!$D$5</f>
        <v>0</v>
      </c>
      <c r="E110" s="353"/>
      <c r="F110" s="353"/>
      <c r="G110" s="353"/>
      <c r="H110" s="353"/>
      <c r="I110" s="353"/>
      <c r="J110" s="354"/>
      <c r="K110" s="10"/>
      <c r="L110" s="11"/>
      <c r="M110" s="12"/>
    </row>
    <row r="111" spans="1:14" ht="30" customHeight="1" thickBot="1">
      <c r="C111" s="14" t="s">
        <v>5</v>
      </c>
      <c r="D111" s="355">
        <f>名簿!$D$6</f>
        <v>0</v>
      </c>
      <c r="E111" s="356"/>
      <c r="F111" s="356"/>
      <c r="G111" s="356"/>
      <c r="H111" s="356">
        <f>名簿!$D$7</f>
        <v>0</v>
      </c>
      <c r="I111" s="356"/>
      <c r="J111" s="357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41"/>
      <c r="B113" s="366" t="s">
        <v>86</v>
      </c>
      <c r="C113" s="92" t="s">
        <v>6</v>
      </c>
      <c r="D113" s="88" t="s">
        <v>16</v>
      </c>
      <c r="E113" s="346" t="s">
        <v>15</v>
      </c>
      <c r="F113" s="346" t="s">
        <v>68</v>
      </c>
      <c r="G113" s="346" t="s">
        <v>10</v>
      </c>
      <c r="H113" s="346"/>
      <c r="I113" s="346"/>
      <c r="J113" s="346"/>
      <c r="K113" s="346"/>
      <c r="L113" s="346"/>
      <c r="M113" s="346" t="s">
        <v>66</v>
      </c>
      <c r="N113" s="347" t="s">
        <v>9</v>
      </c>
    </row>
    <row r="114" spans="1:14" ht="18" customHeight="1" thickBot="1">
      <c r="A114" s="342"/>
      <c r="B114" s="367"/>
      <c r="C114" s="93" t="s">
        <v>7</v>
      </c>
      <c r="D114" s="89" t="s">
        <v>65</v>
      </c>
      <c r="E114" s="324"/>
      <c r="F114" s="324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24"/>
      <c r="N114" s="326"/>
    </row>
    <row r="115" spans="1:14" ht="13.5" customHeight="1" thickBot="1">
      <c r="A115" s="364">
        <f>A62+20</f>
        <v>41</v>
      </c>
      <c r="B115" s="346" t="str">
        <f>IF(VLOOKUP($A115,市女,2,FALSE)="","",VLOOKUP($A115,市女,2,FALSE))</f>
        <v/>
      </c>
      <c r="C115" s="374"/>
      <c r="D115" s="23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IF(VLOOKUP($A115,市女,5,FALSE)="","",VLOOKUP($A115,市女,5,FALSE))</f>
        <v/>
      </c>
      <c r="H115" s="372" t="str">
        <f>IF(VLOOKUP($A115,市女,6,FALSE)="","",VLOOKUP($A115,市女,6,FALSE))</f>
        <v/>
      </c>
      <c r="I115" s="370" t="str">
        <f>IF(VLOOKUP($A115,市女,7,FALSE)="","",VLOOKUP($A115,市女,7,FALSE))</f>
        <v/>
      </c>
      <c r="J115" s="372" t="str">
        <f>IF(VLOOKUP($A115,市女,8,FALSE)="","",VLOOKUP($A115,市女,8,FALSE))</f>
        <v/>
      </c>
      <c r="K115" s="370" t="str">
        <f>IF(VLOOKUP($A115,市女,9,FALSE)="","",VLOOKUP($A115,市女,9,FALSE))</f>
        <v/>
      </c>
      <c r="L115" s="372" t="str">
        <f>IF(VLOOKUP($A115,市女,10,FALSE)="","",VLOOKUP($A115,市女,10,FALSE))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>
      <c r="A116" s="365"/>
      <c r="B116" s="336"/>
      <c r="C116" s="375"/>
      <c r="D116" s="24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>
      <c r="A117" s="345">
        <f>A115+1</f>
        <v>42</v>
      </c>
      <c r="B117" s="336" t="str">
        <f>IF(VLOOKUP($A117,市女,2,FALSE)="","",VLOOKUP($A117,市女,2,FALSE))</f>
        <v/>
      </c>
      <c r="C117" s="375"/>
      <c r="D117" s="25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IF(VLOOKUP($A117,市女,5,FALSE)="","",VLOOKUP($A117,市女,5,FALSE))</f>
        <v/>
      </c>
      <c r="H117" s="373" t="str">
        <f>IF(VLOOKUP($A117,市女,6,FALSE)="","",VLOOKUP($A117,市女,6,FALSE))</f>
        <v/>
      </c>
      <c r="I117" s="371" t="str">
        <f>IF(VLOOKUP($A117,市女,7,FALSE)="","",VLOOKUP($A117,市女,7,FALSE))</f>
        <v/>
      </c>
      <c r="J117" s="373" t="str">
        <f>IF(VLOOKUP($A117,市女,8,FALSE)="","",VLOOKUP($A117,市女,8,FALSE))</f>
        <v/>
      </c>
      <c r="K117" s="371" t="str">
        <f>IF(VLOOKUP($A117,市女,9,FALSE)="","",VLOOKUP($A117,市女,9,FALSE))</f>
        <v/>
      </c>
      <c r="L117" s="373" t="str">
        <f>IF(VLOOKUP($A117,市女,10,FALSE)="","",VLOOKUP($A117,市女,10,FALSE))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>
      <c r="A118" s="345"/>
      <c r="B118" s="336"/>
      <c r="C118" s="375"/>
      <c r="D118" s="24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>
      <c r="A119" s="345">
        <f t="shared" ref="A119" si="36">A117+1</f>
        <v>43</v>
      </c>
      <c r="B119" s="336" t="str">
        <f>IF(VLOOKUP($A119,市女,2,FALSE)="","",VLOOKUP($A119,市女,2,FALSE))</f>
        <v/>
      </c>
      <c r="C119" s="375"/>
      <c r="D119" s="25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IF(VLOOKUP($A119,市女,5,FALSE)="","",VLOOKUP($A119,市女,5,FALSE))</f>
        <v/>
      </c>
      <c r="H119" s="373" t="str">
        <f>IF(VLOOKUP($A119,市女,6,FALSE)="","",VLOOKUP($A119,市女,6,FALSE))</f>
        <v/>
      </c>
      <c r="I119" s="371" t="str">
        <f>IF(VLOOKUP($A119,市女,7,FALSE)="","",VLOOKUP($A119,市女,7,FALSE))</f>
        <v/>
      </c>
      <c r="J119" s="373" t="str">
        <f>IF(VLOOKUP($A119,市女,8,FALSE)="","",VLOOKUP($A119,市女,8,FALSE))</f>
        <v/>
      </c>
      <c r="K119" s="371" t="str">
        <f>IF(VLOOKUP($A119,市女,9,FALSE)="","",VLOOKUP($A119,市女,9,FALSE))</f>
        <v/>
      </c>
      <c r="L119" s="373" t="str">
        <f>IF(VLOOKUP($A119,市女,10,FALSE)="","",VLOOKUP($A119,市女,10,FALSE))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>
      <c r="A120" s="345"/>
      <c r="B120" s="336"/>
      <c r="C120" s="375"/>
      <c r="D120" s="24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>
      <c r="A121" s="345">
        <f t="shared" ref="A121" si="37">A119+1</f>
        <v>44</v>
      </c>
      <c r="B121" s="336" t="str">
        <f>IF(VLOOKUP($A121,市女,2,FALSE)="","",VLOOKUP($A121,市女,2,FALSE))</f>
        <v/>
      </c>
      <c r="C121" s="375"/>
      <c r="D121" s="25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IF(VLOOKUP($A121,市女,5,FALSE)="","",VLOOKUP($A121,市女,5,FALSE))</f>
        <v/>
      </c>
      <c r="H121" s="373" t="str">
        <f>IF(VLOOKUP($A121,市女,6,FALSE)="","",VLOOKUP($A121,市女,6,FALSE))</f>
        <v/>
      </c>
      <c r="I121" s="371" t="str">
        <f>IF(VLOOKUP($A121,市女,7,FALSE)="","",VLOOKUP($A121,市女,7,FALSE))</f>
        <v/>
      </c>
      <c r="J121" s="373" t="str">
        <f>IF(VLOOKUP($A121,市女,8,FALSE)="","",VLOOKUP($A121,市女,8,FALSE))</f>
        <v/>
      </c>
      <c r="K121" s="371" t="str">
        <f>IF(VLOOKUP($A121,市女,9,FALSE)="","",VLOOKUP($A121,市女,9,FALSE))</f>
        <v/>
      </c>
      <c r="L121" s="373" t="str">
        <f>IF(VLOOKUP($A121,市女,10,FALSE)="","",VLOOKUP($A121,市女,10,FALSE))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>
      <c r="A122" s="345"/>
      <c r="B122" s="336"/>
      <c r="C122" s="375"/>
      <c r="D122" s="24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>
      <c r="A123" s="345">
        <f t="shared" ref="A123" si="38">A121+1</f>
        <v>45</v>
      </c>
      <c r="B123" s="336" t="str">
        <f>IF(VLOOKUP($A123,市女,2,FALSE)="","",VLOOKUP($A123,市女,2,FALSE))</f>
        <v/>
      </c>
      <c r="C123" s="375"/>
      <c r="D123" s="25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IF(VLOOKUP($A123,市女,5,FALSE)="","",VLOOKUP($A123,市女,5,FALSE))</f>
        <v/>
      </c>
      <c r="H123" s="373" t="str">
        <f>IF(VLOOKUP($A123,市女,6,FALSE)="","",VLOOKUP($A123,市女,6,FALSE))</f>
        <v/>
      </c>
      <c r="I123" s="371" t="str">
        <f>IF(VLOOKUP($A123,市女,7,FALSE)="","",VLOOKUP($A123,市女,7,FALSE))</f>
        <v/>
      </c>
      <c r="J123" s="373" t="str">
        <f>IF(VLOOKUP($A123,市女,8,FALSE)="","",VLOOKUP($A123,市女,8,FALSE))</f>
        <v/>
      </c>
      <c r="K123" s="371" t="str">
        <f>IF(VLOOKUP($A123,市女,9,FALSE)="","",VLOOKUP($A123,市女,9,FALSE))</f>
        <v/>
      </c>
      <c r="L123" s="373" t="str">
        <f>IF(VLOOKUP($A123,市女,10,FALSE)="","",VLOOKUP($A123,市女,10,FALSE))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>
      <c r="A124" s="345"/>
      <c r="B124" s="336"/>
      <c r="C124" s="375"/>
      <c r="D124" s="24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>
      <c r="A125" s="345">
        <f t="shared" ref="A125" si="39">A123+1</f>
        <v>46</v>
      </c>
      <c r="B125" s="336" t="str">
        <f>IF(VLOOKUP($A125,市女,2,FALSE)="","",VLOOKUP($A125,市女,2,FALSE))</f>
        <v/>
      </c>
      <c r="C125" s="375"/>
      <c r="D125" s="25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IF(VLOOKUP($A125,市女,5,FALSE)="","",VLOOKUP($A125,市女,5,FALSE))</f>
        <v/>
      </c>
      <c r="H125" s="373" t="str">
        <f>IF(VLOOKUP($A125,市女,6,FALSE)="","",VLOOKUP($A125,市女,6,FALSE))</f>
        <v/>
      </c>
      <c r="I125" s="371" t="str">
        <f>IF(VLOOKUP($A125,市女,7,FALSE)="","",VLOOKUP($A125,市女,7,FALSE))</f>
        <v/>
      </c>
      <c r="J125" s="373" t="str">
        <f>IF(VLOOKUP($A125,市女,8,FALSE)="","",VLOOKUP($A125,市女,8,FALSE))</f>
        <v/>
      </c>
      <c r="K125" s="371" t="str">
        <f>IF(VLOOKUP($A125,市女,9,FALSE)="","",VLOOKUP($A125,市女,9,FALSE))</f>
        <v/>
      </c>
      <c r="L125" s="373" t="str">
        <f>IF(VLOOKUP($A125,市女,10,FALSE)="","",VLOOKUP($A125,市女,10,FALSE))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>
      <c r="A126" s="345"/>
      <c r="B126" s="336"/>
      <c r="C126" s="375"/>
      <c r="D126" s="24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>
      <c r="A127" s="345">
        <f t="shared" ref="A127" si="40">A125+1</f>
        <v>47</v>
      </c>
      <c r="B127" s="336" t="str">
        <f>IF(VLOOKUP($A127,市女,2,FALSE)="","",VLOOKUP($A127,市女,2,FALSE))</f>
        <v/>
      </c>
      <c r="C127" s="375"/>
      <c r="D127" s="25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IF(VLOOKUP($A127,市女,5,FALSE)="","",VLOOKUP($A127,市女,5,FALSE))</f>
        <v/>
      </c>
      <c r="H127" s="373" t="str">
        <f>IF(VLOOKUP($A127,市女,6,FALSE)="","",VLOOKUP($A127,市女,6,FALSE))</f>
        <v/>
      </c>
      <c r="I127" s="371" t="str">
        <f>IF(VLOOKUP($A127,市女,7,FALSE)="","",VLOOKUP($A127,市女,7,FALSE))</f>
        <v/>
      </c>
      <c r="J127" s="373" t="str">
        <f>IF(VLOOKUP($A127,市女,8,FALSE)="","",VLOOKUP($A127,市女,8,FALSE))</f>
        <v/>
      </c>
      <c r="K127" s="371" t="str">
        <f>IF(VLOOKUP($A127,市女,9,FALSE)="","",VLOOKUP($A127,市女,9,FALSE))</f>
        <v/>
      </c>
      <c r="L127" s="373" t="str">
        <f>IF(VLOOKUP($A127,市女,10,FALSE)="","",VLOOKUP($A127,市女,10,FALSE))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>
      <c r="A128" s="345"/>
      <c r="B128" s="336"/>
      <c r="C128" s="375"/>
      <c r="D128" s="24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>
      <c r="A129" s="345">
        <f t="shared" ref="A129" si="41">A127+1</f>
        <v>48</v>
      </c>
      <c r="B129" s="336" t="str">
        <f>IF(VLOOKUP($A129,市女,2,FALSE)="","",VLOOKUP($A129,市女,2,FALSE))</f>
        <v/>
      </c>
      <c r="C129" s="375"/>
      <c r="D129" s="25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IF(VLOOKUP($A129,市女,5,FALSE)="","",VLOOKUP($A129,市女,5,FALSE))</f>
        <v/>
      </c>
      <c r="H129" s="373" t="str">
        <f>IF(VLOOKUP($A129,市女,6,FALSE)="","",VLOOKUP($A129,市女,6,FALSE))</f>
        <v/>
      </c>
      <c r="I129" s="371" t="str">
        <f>IF(VLOOKUP($A129,市女,7,FALSE)="","",VLOOKUP($A129,市女,7,FALSE))</f>
        <v/>
      </c>
      <c r="J129" s="373" t="str">
        <f>IF(VLOOKUP($A129,市女,8,FALSE)="","",VLOOKUP($A129,市女,8,FALSE))</f>
        <v/>
      </c>
      <c r="K129" s="371" t="str">
        <f>IF(VLOOKUP($A129,市女,9,FALSE)="","",VLOOKUP($A129,市女,9,FALSE))</f>
        <v/>
      </c>
      <c r="L129" s="373" t="str">
        <f>IF(VLOOKUP($A129,市女,10,FALSE)="","",VLOOKUP($A129,市女,10,FALSE))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>
      <c r="A130" s="345"/>
      <c r="B130" s="336"/>
      <c r="C130" s="375"/>
      <c r="D130" s="24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>
      <c r="A131" s="345">
        <f t="shared" ref="A131" si="42">A129+1</f>
        <v>49</v>
      </c>
      <c r="B131" s="336" t="str">
        <f>IF(VLOOKUP($A131,市女,2,FALSE)="","",VLOOKUP($A131,市女,2,FALSE))</f>
        <v/>
      </c>
      <c r="C131" s="375"/>
      <c r="D131" s="25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IF(VLOOKUP($A131,市女,5,FALSE)="","",VLOOKUP($A131,市女,5,FALSE))</f>
        <v/>
      </c>
      <c r="H131" s="373" t="str">
        <f>IF(VLOOKUP($A131,市女,6,FALSE)="","",VLOOKUP($A131,市女,6,FALSE))</f>
        <v/>
      </c>
      <c r="I131" s="371" t="str">
        <f>IF(VLOOKUP($A131,市女,7,FALSE)="","",VLOOKUP($A131,市女,7,FALSE))</f>
        <v/>
      </c>
      <c r="J131" s="373" t="str">
        <f>IF(VLOOKUP($A131,市女,8,FALSE)="","",VLOOKUP($A131,市女,8,FALSE))</f>
        <v/>
      </c>
      <c r="K131" s="371" t="str">
        <f>IF(VLOOKUP($A131,市女,9,FALSE)="","",VLOOKUP($A131,市女,9,FALSE))</f>
        <v/>
      </c>
      <c r="L131" s="373" t="str">
        <f>IF(VLOOKUP($A131,市女,10,FALSE)="","",VLOOKUP($A131,市女,10,FALSE))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>
      <c r="A132" s="345"/>
      <c r="B132" s="336"/>
      <c r="C132" s="375"/>
      <c r="D132" s="24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>
      <c r="A133" s="345">
        <f t="shared" ref="A133" si="43">A131+1</f>
        <v>50</v>
      </c>
      <c r="B133" s="336" t="str">
        <f>IF(VLOOKUP($A133,市女,2,FALSE)="","",VLOOKUP($A133,市女,2,FALSE))</f>
        <v/>
      </c>
      <c r="C133" s="375"/>
      <c r="D133" s="25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IF(VLOOKUP($A133,市女,5,FALSE)="","",VLOOKUP($A133,市女,5,FALSE))</f>
        <v/>
      </c>
      <c r="H133" s="373" t="str">
        <f>IF(VLOOKUP($A133,市女,6,FALSE)="","",VLOOKUP($A133,市女,6,FALSE))</f>
        <v/>
      </c>
      <c r="I133" s="371" t="str">
        <f>IF(VLOOKUP($A133,市女,7,FALSE)="","",VLOOKUP($A133,市女,7,FALSE))</f>
        <v/>
      </c>
      <c r="J133" s="373" t="str">
        <f>IF(VLOOKUP($A133,市女,8,FALSE)="","",VLOOKUP($A133,市女,8,FALSE))</f>
        <v/>
      </c>
      <c r="K133" s="371" t="str">
        <f>IF(VLOOKUP($A133,市女,9,FALSE)="","",VLOOKUP($A133,市女,9,FALSE))</f>
        <v/>
      </c>
      <c r="L133" s="373" t="str">
        <f>IF(VLOOKUP($A133,市女,10,FALSE)="","",VLOOKUP($A133,市女,10,FALSE))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>
      <c r="A134" s="345"/>
      <c r="B134" s="336"/>
      <c r="C134" s="375"/>
      <c r="D134" s="24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>
      <c r="A135" s="345">
        <f t="shared" ref="A135" si="44">A133+1</f>
        <v>51</v>
      </c>
      <c r="B135" s="336" t="str">
        <f>IF(VLOOKUP($A135,市女,2,FALSE)="","",VLOOKUP($A135,市女,2,FALSE))</f>
        <v/>
      </c>
      <c r="C135" s="375"/>
      <c r="D135" s="25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IF(VLOOKUP($A135,市女,5,FALSE)="","",VLOOKUP($A135,市女,5,FALSE))</f>
        <v/>
      </c>
      <c r="H135" s="373" t="str">
        <f>IF(VLOOKUP($A135,市女,6,FALSE)="","",VLOOKUP($A135,市女,6,FALSE))</f>
        <v/>
      </c>
      <c r="I135" s="371" t="str">
        <f>IF(VLOOKUP($A135,市女,7,FALSE)="","",VLOOKUP($A135,市女,7,FALSE))</f>
        <v/>
      </c>
      <c r="J135" s="373" t="str">
        <f>IF(VLOOKUP($A135,市女,8,FALSE)="","",VLOOKUP($A135,市女,8,FALSE))</f>
        <v/>
      </c>
      <c r="K135" s="371" t="str">
        <f>IF(VLOOKUP($A135,市女,9,FALSE)="","",VLOOKUP($A135,市女,9,FALSE))</f>
        <v/>
      </c>
      <c r="L135" s="373" t="str">
        <f>IF(VLOOKUP($A135,市女,10,FALSE)="","",VLOOKUP($A135,市女,10,FALSE))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>
      <c r="A136" s="345"/>
      <c r="B136" s="336"/>
      <c r="C136" s="375"/>
      <c r="D136" s="24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>
      <c r="A137" s="345">
        <f t="shared" ref="A137" si="45">A135+1</f>
        <v>52</v>
      </c>
      <c r="B137" s="336" t="str">
        <f>IF(VLOOKUP($A137,市女,2,FALSE)="","",VLOOKUP($A137,市女,2,FALSE))</f>
        <v/>
      </c>
      <c r="C137" s="375"/>
      <c r="D137" s="25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IF(VLOOKUP($A137,市女,5,FALSE)="","",VLOOKUP($A137,市女,5,FALSE))</f>
        <v/>
      </c>
      <c r="H137" s="373" t="str">
        <f>IF(VLOOKUP($A137,市女,6,FALSE)="","",VLOOKUP($A137,市女,6,FALSE))</f>
        <v/>
      </c>
      <c r="I137" s="371" t="str">
        <f>IF(VLOOKUP($A137,市女,7,FALSE)="","",VLOOKUP($A137,市女,7,FALSE))</f>
        <v/>
      </c>
      <c r="J137" s="373" t="str">
        <f>IF(VLOOKUP($A137,市女,8,FALSE)="","",VLOOKUP($A137,市女,8,FALSE))</f>
        <v/>
      </c>
      <c r="K137" s="371" t="str">
        <f>IF(VLOOKUP($A137,市女,9,FALSE)="","",VLOOKUP($A137,市女,9,FALSE))</f>
        <v/>
      </c>
      <c r="L137" s="373" t="str">
        <f>IF(VLOOKUP($A137,市女,10,FALSE)="","",VLOOKUP($A137,市女,10,FALSE))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>
      <c r="A138" s="345"/>
      <c r="B138" s="336"/>
      <c r="C138" s="375"/>
      <c r="D138" s="24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>
      <c r="A139" s="345">
        <f t="shared" ref="A139" si="46">A137+1</f>
        <v>53</v>
      </c>
      <c r="B139" s="336" t="str">
        <f>IF(VLOOKUP($A139,市女,2,FALSE)="","",VLOOKUP($A139,市女,2,FALSE))</f>
        <v/>
      </c>
      <c r="C139" s="375"/>
      <c r="D139" s="25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IF(VLOOKUP($A139,市女,5,FALSE)="","",VLOOKUP($A139,市女,5,FALSE))</f>
        <v/>
      </c>
      <c r="H139" s="373" t="str">
        <f>IF(VLOOKUP($A139,市女,6,FALSE)="","",VLOOKUP($A139,市女,6,FALSE))</f>
        <v/>
      </c>
      <c r="I139" s="371" t="str">
        <f>IF(VLOOKUP($A139,市女,7,FALSE)="","",VLOOKUP($A139,市女,7,FALSE))</f>
        <v/>
      </c>
      <c r="J139" s="373" t="str">
        <f>IF(VLOOKUP($A139,市女,8,FALSE)="","",VLOOKUP($A139,市女,8,FALSE))</f>
        <v/>
      </c>
      <c r="K139" s="371" t="str">
        <f>IF(VLOOKUP($A139,市女,9,FALSE)="","",VLOOKUP($A139,市女,9,FALSE))</f>
        <v/>
      </c>
      <c r="L139" s="373" t="str">
        <f>IF(VLOOKUP($A139,市女,10,FALSE)="","",VLOOKUP($A139,市女,10,FALSE))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>
      <c r="A140" s="345"/>
      <c r="B140" s="336"/>
      <c r="C140" s="375"/>
      <c r="D140" s="24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>
      <c r="A141" s="345">
        <f t="shared" ref="A141" si="47">A139+1</f>
        <v>54</v>
      </c>
      <c r="B141" s="336" t="str">
        <f>IF(VLOOKUP($A141,市女,2,FALSE)="","",VLOOKUP($A141,市女,2,FALSE))</f>
        <v/>
      </c>
      <c r="C141" s="375"/>
      <c r="D141" s="25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IF(VLOOKUP($A141,市女,5,FALSE)="","",VLOOKUP($A141,市女,5,FALSE))</f>
        <v/>
      </c>
      <c r="H141" s="373" t="str">
        <f>IF(VLOOKUP($A141,市女,6,FALSE)="","",VLOOKUP($A141,市女,6,FALSE))</f>
        <v/>
      </c>
      <c r="I141" s="371" t="str">
        <f>IF(VLOOKUP($A141,市女,7,FALSE)="","",VLOOKUP($A141,市女,7,FALSE))</f>
        <v/>
      </c>
      <c r="J141" s="373" t="str">
        <f>IF(VLOOKUP($A141,市女,8,FALSE)="","",VLOOKUP($A141,市女,8,FALSE))</f>
        <v/>
      </c>
      <c r="K141" s="371" t="str">
        <f>IF(VLOOKUP($A141,市女,9,FALSE)="","",VLOOKUP($A141,市女,9,FALSE))</f>
        <v/>
      </c>
      <c r="L141" s="373" t="str">
        <f>IF(VLOOKUP($A141,市女,10,FALSE)="","",VLOOKUP($A141,市女,10,FALSE))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>
      <c r="A142" s="345"/>
      <c r="B142" s="336"/>
      <c r="C142" s="375"/>
      <c r="D142" s="24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>
      <c r="A143" s="345">
        <f t="shared" ref="A143" si="48">A141+1</f>
        <v>55</v>
      </c>
      <c r="B143" s="336" t="str">
        <f>IF(VLOOKUP($A143,市女,2,FALSE)="","",VLOOKUP($A143,市女,2,FALSE))</f>
        <v/>
      </c>
      <c r="C143" s="375"/>
      <c r="D143" s="25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IF(VLOOKUP($A143,市女,5,FALSE)="","",VLOOKUP($A143,市女,5,FALSE))</f>
        <v/>
      </c>
      <c r="H143" s="373" t="str">
        <f>IF(VLOOKUP($A143,市女,6,FALSE)="","",VLOOKUP($A143,市女,6,FALSE))</f>
        <v/>
      </c>
      <c r="I143" s="371" t="str">
        <f>IF(VLOOKUP($A143,市女,7,FALSE)="","",VLOOKUP($A143,市女,7,FALSE))</f>
        <v/>
      </c>
      <c r="J143" s="373" t="str">
        <f>IF(VLOOKUP($A143,市女,8,FALSE)="","",VLOOKUP($A143,市女,8,FALSE))</f>
        <v/>
      </c>
      <c r="K143" s="371" t="str">
        <f>IF(VLOOKUP($A143,市女,9,FALSE)="","",VLOOKUP($A143,市女,9,FALSE))</f>
        <v/>
      </c>
      <c r="L143" s="373" t="str">
        <f>IF(VLOOKUP($A143,市女,10,FALSE)="","",VLOOKUP($A143,市女,10,FALSE))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>
      <c r="A144" s="345"/>
      <c r="B144" s="336"/>
      <c r="C144" s="375"/>
      <c r="D144" s="24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>
      <c r="A145" s="345">
        <f t="shared" ref="A145" si="49">A143+1</f>
        <v>56</v>
      </c>
      <c r="B145" s="336" t="str">
        <f>IF(VLOOKUP($A145,市女,2,FALSE)="","",VLOOKUP($A145,市女,2,FALSE))</f>
        <v/>
      </c>
      <c r="C145" s="375"/>
      <c r="D145" s="25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IF(VLOOKUP($A145,市女,5,FALSE)="","",VLOOKUP($A145,市女,5,FALSE))</f>
        <v/>
      </c>
      <c r="H145" s="373" t="str">
        <f>IF(VLOOKUP($A145,市女,6,FALSE)="","",VLOOKUP($A145,市女,6,FALSE))</f>
        <v/>
      </c>
      <c r="I145" s="371" t="str">
        <f>IF(VLOOKUP($A145,市女,7,FALSE)="","",VLOOKUP($A145,市女,7,FALSE))</f>
        <v/>
      </c>
      <c r="J145" s="373" t="str">
        <f>IF(VLOOKUP($A145,市女,8,FALSE)="","",VLOOKUP($A145,市女,8,FALSE))</f>
        <v/>
      </c>
      <c r="K145" s="371" t="str">
        <f>IF(VLOOKUP($A145,市女,9,FALSE)="","",VLOOKUP($A145,市女,9,FALSE))</f>
        <v/>
      </c>
      <c r="L145" s="373" t="str">
        <f>IF(VLOOKUP($A145,市女,10,FALSE)="","",VLOOKUP($A145,市女,10,FALSE))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>
      <c r="A146" s="345"/>
      <c r="B146" s="336"/>
      <c r="C146" s="375"/>
      <c r="D146" s="24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>
      <c r="A147" s="345">
        <f t="shared" ref="A147" si="50">A145+1</f>
        <v>57</v>
      </c>
      <c r="B147" s="336" t="str">
        <f>IF(VLOOKUP($A147,市女,2,FALSE)="","",VLOOKUP($A147,市女,2,FALSE))</f>
        <v/>
      </c>
      <c r="C147" s="375"/>
      <c r="D147" s="25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IF(VLOOKUP($A147,市女,5,FALSE)="","",VLOOKUP($A147,市女,5,FALSE))</f>
        <v/>
      </c>
      <c r="H147" s="373" t="str">
        <f>IF(VLOOKUP($A147,市女,6,FALSE)="","",VLOOKUP($A147,市女,6,FALSE))</f>
        <v/>
      </c>
      <c r="I147" s="371" t="str">
        <f>IF(VLOOKUP($A147,市女,7,FALSE)="","",VLOOKUP($A147,市女,7,FALSE))</f>
        <v/>
      </c>
      <c r="J147" s="373" t="str">
        <f>IF(VLOOKUP($A147,市女,8,FALSE)="","",VLOOKUP($A147,市女,8,FALSE))</f>
        <v/>
      </c>
      <c r="K147" s="371" t="str">
        <f>IF(VLOOKUP($A147,市女,9,FALSE)="","",VLOOKUP($A147,市女,9,FALSE))</f>
        <v/>
      </c>
      <c r="L147" s="373" t="str">
        <f>IF(VLOOKUP($A147,市女,10,FALSE)="","",VLOOKUP($A147,市女,10,FALSE))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>
      <c r="A148" s="345"/>
      <c r="B148" s="336"/>
      <c r="C148" s="375"/>
      <c r="D148" s="24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>
      <c r="A149" s="345">
        <f t="shared" ref="A149" si="51">A147+1</f>
        <v>58</v>
      </c>
      <c r="B149" s="336" t="str">
        <f>IF(VLOOKUP($A149,市女,2,FALSE)="","",VLOOKUP($A149,市女,2,FALSE))</f>
        <v/>
      </c>
      <c r="C149" s="375"/>
      <c r="D149" s="25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IF(VLOOKUP($A149,市女,5,FALSE)="","",VLOOKUP($A149,市女,5,FALSE))</f>
        <v/>
      </c>
      <c r="H149" s="373" t="str">
        <f>IF(VLOOKUP($A149,市女,6,FALSE)="","",VLOOKUP($A149,市女,6,FALSE))</f>
        <v/>
      </c>
      <c r="I149" s="371" t="str">
        <f>IF(VLOOKUP($A149,市女,7,FALSE)="","",VLOOKUP($A149,市女,7,FALSE))</f>
        <v/>
      </c>
      <c r="J149" s="373" t="str">
        <f>IF(VLOOKUP($A149,市女,8,FALSE)="","",VLOOKUP($A149,市女,8,FALSE))</f>
        <v/>
      </c>
      <c r="K149" s="371" t="str">
        <f>IF(VLOOKUP($A149,市女,9,FALSE)="","",VLOOKUP($A149,市女,9,FALSE))</f>
        <v/>
      </c>
      <c r="L149" s="373" t="str">
        <f>IF(VLOOKUP($A149,市女,10,FALSE)="","",VLOOKUP($A149,市女,10,FALSE))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>
      <c r="A150" s="345"/>
      <c r="B150" s="336"/>
      <c r="C150" s="375"/>
      <c r="D150" s="24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>
      <c r="A151" s="345">
        <f t="shared" ref="A151" si="52">A149+1</f>
        <v>59</v>
      </c>
      <c r="B151" s="336" t="str">
        <f>IF(VLOOKUP($A151,市女,2,FALSE)="","",VLOOKUP($A151,市女,2,FALSE))</f>
        <v/>
      </c>
      <c r="C151" s="375"/>
      <c r="D151" s="25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IF(VLOOKUP($A151,市女,5,FALSE)="","",VLOOKUP($A151,市女,5,FALSE))</f>
        <v/>
      </c>
      <c r="H151" s="373" t="str">
        <f>IF(VLOOKUP($A151,市女,6,FALSE)="","",VLOOKUP($A151,市女,6,FALSE))</f>
        <v/>
      </c>
      <c r="I151" s="371" t="str">
        <f>IF(VLOOKUP($A151,市女,7,FALSE)="","",VLOOKUP($A151,市女,7,FALSE))</f>
        <v/>
      </c>
      <c r="J151" s="373" t="str">
        <f>IF(VLOOKUP($A151,市女,8,FALSE)="","",VLOOKUP($A151,市女,8,FALSE))</f>
        <v/>
      </c>
      <c r="K151" s="371" t="str">
        <f>IF(VLOOKUP($A151,市女,9,FALSE)="","",VLOOKUP($A151,市女,9,FALSE))</f>
        <v/>
      </c>
      <c r="L151" s="373" t="str">
        <f>IF(VLOOKUP($A151,市女,10,FALSE)="","",VLOOKUP($A151,市女,10,FALSE))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>
      <c r="A152" s="345"/>
      <c r="B152" s="336"/>
      <c r="C152" s="375"/>
      <c r="D152" s="24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>
      <c r="A153" s="345">
        <f t="shared" ref="A153" si="53">A151+1</f>
        <v>60</v>
      </c>
      <c r="B153" s="324" t="str">
        <f>IF(VLOOKUP($A153,市女,2,FALSE)="","",VLOOKUP($A153,市女,2,FALSE))</f>
        <v/>
      </c>
      <c r="C153" s="378"/>
      <c r="D153" s="25" t="str">
        <f>IF($B153="","",IF(VLOOKUP($B153,名簿,3,FALSE)="","",VLOOKUP($B153,名簿,3,FALSE)))</f>
        <v/>
      </c>
      <c r="E153" s="378" t="str">
        <f>IF($B153="","",IF(VLOOKUP($B153,名簿,4,FALSE)="","",VLOOKUP($B153,名簿,4,FALSE)))</f>
        <v/>
      </c>
      <c r="F153" s="378" t="str">
        <f>IF($B153="","",IF(VLOOKUP($B153,名簿,5,FALSE)="","",VLOOKUP($B153,名簿,5,FALSE)))</f>
        <v/>
      </c>
      <c r="G153" s="380" t="str">
        <f>IF(VLOOKUP($A153,市女,5,FALSE)="","",VLOOKUP($A153,市女,5,FALSE))</f>
        <v/>
      </c>
      <c r="H153" s="373" t="str">
        <f>IF(VLOOKUP($A153,市女,6,FALSE)="","",VLOOKUP($A153,市女,6,FALSE))</f>
        <v/>
      </c>
      <c r="I153" s="380" t="str">
        <f>IF(VLOOKUP($A153,市女,7,FALSE)="","",VLOOKUP($A153,市女,7,FALSE))</f>
        <v/>
      </c>
      <c r="J153" s="373" t="str">
        <f>IF(VLOOKUP($A153,市女,8,FALSE)="","",VLOOKUP($A153,市女,8,FALSE))</f>
        <v/>
      </c>
      <c r="K153" s="380" t="str">
        <f>IF(VLOOKUP($A153,市女,9,FALSE)="","",VLOOKUP($A153,市女,9,FALSE))</f>
        <v/>
      </c>
      <c r="L153" s="373" t="str">
        <f>IF(VLOOKUP($A153,市女,10,FALSE)="","",VLOOKUP($A153,市女,10,FALSE))</f>
        <v/>
      </c>
      <c r="M153" s="378" t="str">
        <f>IF($B153="","",IF(VLOOKUP($B153,名簿,7,FALSE)="","",VLOOKUP($B153,名簿,7,FALSE)))</f>
        <v/>
      </c>
      <c r="N153" s="382" t="str">
        <f>IF($B153="","",IF(VLOOKUP($B153,名簿,8,FALSE)="","",VLOOKUP($B153,名簿,8,FALSE)))</f>
        <v/>
      </c>
    </row>
    <row r="154" spans="1:14" ht="21.75" customHeight="1" thickBot="1">
      <c r="A154" s="363"/>
      <c r="B154" s="325"/>
      <c r="C154" s="379"/>
      <c r="D154" s="26" t="str">
        <f>IF($B153="","",VLOOKUP($B153,名簿,2,FALSE))</f>
        <v/>
      </c>
      <c r="E154" s="379"/>
      <c r="F154" s="379"/>
      <c r="G154" s="381"/>
      <c r="H154" s="384"/>
      <c r="I154" s="381"/>
      <c r="J154" s="384"/>
      <c r="K154" s="381"/>
      <c r="L154" s="384"/>
      <c r="M154" s="379"/>
      <c r="N154" s="383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28" t="s">
        <v>10</v>
      </c>
      <c r="E156" s="329"/>
      <c r="F156" s="330"/>
      <c r="G156" s="341" t="s">
        <v>11</v>
      </c>
      <c r="H156" s="337" t="str">
        <f>IF(SUM(市選入力!$F$4,市選入力!$Q$4)=0,"",SUM(市選入力!$F$4,市選入力!$Q$4))</f>
        <v/>
      </c>
      <c r="I156" s="339" t="str">
        <f>IF(H156="","",H156*名簿!$L$7)</f>
        <v/>
      </c>
      <c r="J156" s="341" t="s">
        <v>14</v>
      </c>
      <c r="K156" s="337" t="str">
        <f>IF(SUM(市選入力!$G$4,市選入力!$R$4)=0,"",SUM(市選入力!$G$4,市選入力!$R$4))</f>
        <v/>
      </c>
      <c r="L156" s="339" t="str">
        <f>IF(K156="","",K156*名簿!$L$8)</f>
        <v/>
      </c>
      <c r="M156" s="341" t="s">
        <v>12</v>
      </c>
      <c r="N156" s="334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31"/>
      <c r="E157" s="332"/>
      <c r="F157" s="333"/>
      <c r="G157" s="342"/>
      <c r="H157" s="338"/>
      <c r="I157" s="340"/>
      <c r="J157" s="342"/>
      <c r="K157" s="338"/>
      <c r="L157" s="340"/>
      <c r="M157" s="342"/>
      <c r="N157" s="335"/>
    </row>
    <row r="158" spans="1:14" ht="18" customHeight="1">
      <c r="M158" s="329" t="s">
        <v>13</v>
      </c>
      <c r="N158" s="329"/>
    </row>
    <row r="159" spans="1:14" ht="13.5" customHeight="1">
      <c r="A159" s="322" t="s">
        <v>0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</row>
    <row r="160" spans="1:14" ht="30" customHeight="1" thickBot="1">
      <c r="C160" s="4"/>
      <c r="D160" s="97">
        <f>名簿!$L$4</f>
        <v>2019</v>
      </c>
      <c r="E160" s="348" t="str">
        <f>市選入力!$A$1</f>
        <v>厚木市陸上競技選手権</v>
      </c>
      <c r="F160" s="348"/>
      <c r="G160" s="348"/>
      <c r="H160" s="348"/>
      <c r="I160" s="348"/>
      <c r="J160" s="348"/>
      <c r="K160" s="348"/>
      <c r="L160" s="5"/>
      <c r="M160" s="6" t="s">
        <v>20</v>
      </c>
    </row>
    <row r="161" spans="1:14" ht="30" customHeight="1">
      <c r="C161" s="7" t="s">
        <v>3</v>
      </c>
      <c r="D161" s="349">
        <f>名簿!$D$2</f>
        <v>0</v>
      </c>
      <c r="E161" s="350"/>
      <c r="F161" s="350"/>
      <c r="G161" s="350"/>
      <c r="H161" s="350"/>
      <c r="I161" s="350"/>
      <c r="J161" s="351"/>
      <c r="K161" s="8"/>
      <c r="L161" s="90"/>
      <c r="M161" s="95"/>
    </row>
    <row r="162" spans="1:14" ht="30" customHeight="1">
      <c r="C162" s="9" t="s">
        <v>4</v>
      </c>
      <c r="D162" s="352">
        <f>名簿!$D$4</f>
        <v>0</v>
      </c>
      <c r="E162" s="353"/>
      <c r="F162" s="353"/>
      <c r="G162" s="353"/>
      <c r="H162" s="353"/>
      <c r="I162" s="353"/>
      <c r="J162" s="354"/>
      <c r="K162" s="10"/>
      <c r="L162" s="11"/>
      <c r="M162" s="12"/>
    </row>
    <row r="163" spans="1:14" ht="30" customHeight="1">
      <c r="C163" s="13" t="s">
        <v>21</v>
      </c>
      <c r="D163" s="352">
        <f>名簿!$D$5</f>
        <v>0</v>
      </c>
      <c r="E163" s="353"/>
      <c r="F163" s="353"/>
      <c r="G163" s="353"/>
      <c r="H163" s="353"/>
      <c r="I163" s="353"/>
      <c r="J163" s="354"/>
      <c r="K163" s="10"/>
      <c r="L163" s="11"/>
      <c r="M163" s="12"/>
    </row>
    <row r="164" spans="1:14" ht="30" customHeight="1" thickBot="1">
      <c r="C164" s="14" t="s">
        <v>5</v>
      </c>
      <c r="D164" s="355">
        <f>名簿!$D$6</f>
        <v>0</v>
      </c>
      <c r="E164" s="356"/>
      <c r="F164" s="356"/>
      <c r="G164" s="356"/>
      <c r="H164" s="356">
        <f>名簿!$D$7</f>
        <v>0</v>
      </c>
      <c r="I164" s="356"/>
      <c r="J164" s="357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41"/>
      <c r="B166" s="366" t="s">
        <v>86</v>
      </c>
      <c r="C166" s="92" t="s">
        <v>6</v>
      </c>
      <c r="D166" s="88" t="s">
        <v>16</v>
      </c>
      <c r="E166" s="346" t="s">
        <v>15</v>
      </c>
      <c r="F166" s="346" t="s">
        <v>68</v>
      </c>
      <c r="G166" s="346" t="s">
        <v>10</v>
      </c>
      <c r="H166" s="346"/>
      <c r="I166" s="346"/>
      <c r="J166" s="346"/>
      <c r="K166" s="346"/>
      <c r="L166" s="346"/>
      <c r="M166" s="346" t="s">
        <v>66</v>
      </c>
      <c r="N166" s="347" t="s">
        <v>9</v>
      </c>
    </row>
    <row r="167" spans="1:14" ht="18" customHeight="1" thickBot="1">
      <c r="A167" s="342"/>
      <c r="B167" s="367"/>
      <c r="C167" s="93" t="s">
        <v>7</v>
      </c>
      <c r="D167" s="89" t="s">
        <v>65</v>
      </c>
      <c r="E167" s="324"/>
      <c r="F167" s="324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24"/>
      <c r="N167" s="326"/>
    </row>
    <row r="168" spans="1:14" ht="13.5" customHeight="1" thickBot="1">
      <c r="A168" s="364">
        <f>A115+20</f>
        <v>61</v>
      </c>
      <c r="B168" s="346" t="str">
        <f>IF(VLOOKUP($A168,市女,2,FALSE)="","",VLOOKUP($A168,市女,2,FALSE))</f>
        <v/>
      </c>
      <c r="C168" s="374"/>
      <c r="D168" s="23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IF(VLOOKUP($A168,市女,5,FALSE)="","",VLOOKUP($A168,市女,5,FALSE))</f>
        <v/>
      </c>
      <c r="H168" s="372" t="str">
        <f>IF(VLOOKUP($A168,市女,6,FALSE)="","",VLOOKUP($A168,市女,6,FALSE))</f>
        <v/>
      </c>
      <c r="I168" s="370" t="str">
        <f>IF(VLOOKUP($A168,市女,7,FALSE)="","",VLOOKUP($A168,市女,7,FALSE))</f>
        <v/>
      </c>
      <c r="J168" s="372" t="str">
        <f>IF(VLOOKUP($A168,市女,8,FALSE)="","",VLOOKUP($A168,市女,8,FALSE))</f>
        <v/>
      </c>
      <c r="K168" s="370" t="str">
        <f>IF(VLOOKUP($A168,市女,9,FALSE)="","",VLOOKUP($A168,市女,9,FALSE))</f>
        <v/>
      </c>
      <c r="L168" s="372" t="str">
        <f>IF(VLOOKUP($A168,市女,10,FALSE)="","",VLOOKUP($A168,市女,10,FALSE))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>
      <c r="A169" s="365"/>
      <c r="B169" s="336"/>
      <c r="C169" s="375"/>
      <c r="D169" s="24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>
      <c r="A170" s="345">
        <f>A168+1</f>
        <v>62</v>
      </c>
      <c r="B170" s="336" t="str">
        <f>IF(VLOOKUP($A170,市女,2,FALSE)="","",VLOOKUP($A170,市女,2,FALSE))</f>
        <v/>
      </c>
      <c r="C170" s="375"/>
      <c r="D170" s="25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IF(VLOOKUP($A170,市女,5,FALSE)="","",VLOOKUP($A170,市女,5,FALSE))</f>
        <v/>
      </c>
      <c r="H170" s="373" t="str">
        <f>IF(VLOOKUP($A170,市女,6,FALSE)="","",VLOOKUP($A170,市女,6,FALSE))</f>
        <v/>
      </c>
      <c r="I170" s="371" t="str">
        <f>IF(VLOOKUP($A170,市女,7,FALSE)="","",VLOOKUP($A170,市女,7,FALSE))</f>
        <v/>
      </c>
      <c r="J170" s="373" t="str">
        <f>IF(VLOOKUP($A170,市女,8,FALSE)="","",VLOOKUP($A170,市女,8,FALSE))</f>
        <v/>
      </c>
      <c r="K170" s="371" t="str">
        <f>IF(VLOOKUP($A170,市女,9,FALSE)="","",VLOOKUP($A170,市女,9,FALSE))</f>
        <v/>
      </c>
      <c r="L170" s="373" t="str">
        <f>IF(VLOOKUP($A170,市女,10,FALSE)="","",VLOOKUP($A170,市女,10,FALSE))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>
      <c r="A171" s="345"/>
      <c r="B171" s="336"/>
      <c r="C171" s="375"/>
      <c r="D171" s="24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>
      <c r="A172" s="345">
        <f t="shared" ref="A172" si="54">A170+1</f>
        <v>63</v>
      </c>
      <c r="B172" s="336" t="str">
        <f>IF(VLOOKUP($A172,市女,2,FALSE)="","",VLOOKUP($A172,市女,2,FALSE))</f>
        <v/>
      </c>
      <c r="C172" s="375"/>
      <c r="D172" s="25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IF(VLOOKUP($A172,市女,5,FALSE)="","",VLOOKUP($A172,市女,5,FALSE))</f>
        <v/>
      </c>
      <c r="H172" s="373" t="str">
        <f>IF(VLOOKUP($A172,市女,6,FALSE)="","",VLOOKUP($A172,市女,6,FALSE))</f>
        <v/>
      </c>
      <c r="I172" s="371" t="str">
        <f>IF(VLOOKUP($A172,市女,7,FALSE)="","",VLOOKUP($A172,市女,7,FALSE))</f>
        <v/>
      </c>
      <c r="J172" s="373" t="str">
        <f>IF(VLOOKUP($A172,市女,8,FALSE)="","",VLOOKUP($A172,市女,8,FALSE))</f>
        <v/>
      </c>
      <c r="K172" s="371" t="str">
        <f>IF(VLOOKUP($A172,市女,9,FALSE)="","",VLOOKUP($A172,市女,9,FALSE))</f>
        <v/>
      </c>
      <c r="L172" s="373" t="str">
        <f>IF(VLOOKUP($A172,市女,10,FALSE)="","",VLOOKUP($A172,市女,10,FALSE))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>
      <c r="A173" s="345"/>
      <c r="B173" s="336"/>
      <c r="C173" s="375"/>
      <c r="D173" s="24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>
      <c r="A174" s="345">
        <f t="shared" ref="A174" si="55">A172+1</f>
        <v>64</v>
      </c>
      <c r="B174" s="336" t="str">
        <f>IF(VLOOKUP($A174,市女,2,FALSE)="","",VLOOKUP($A174,市女,2,FALSE))</f>
        <v/>
      </c>
      <c r="C174" s="375"/>
      <c r="D174" s="25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IF(VLOOKUP($A174,市女,5,FALSE)="","",VLOOKUP($A174,市女,5,FALSE))</f>
        <v/>
      </c>
      <c r="H174" s="373" t="str">
        <f>IF(VLOOKUP($A174,市女,6,FALSE)="","",VLOOKUP($A174,市女,6,FALSE))</f>
        <v/>
      </c>
      <c r="I174" s="371" t="str">
        <f>IF(VLOOKUP($A174,市女,7,FALSE)="","",VLOOKUP($A174,市女,7,FALSE))</f>
        <v/>
      </c>
      <c r="J174" s="373" t="str">
        <f>IF(VLOOKUP($A174,市女,8,FALSE)="","",VLOOKUP($A174,市女,8,FALSE))</f>
        <v/>
      </c>
      <c r="K174" s="371" t="str">
        <f>IF(VLOOKUP($A174,市女,9,FALSE)="","",VLOOKUP($A174,市女,9,FALSE))</f>
        <v/>
      </c>
      <c r="L174" s="373" t="str">
        <f>IF(VLOOKUP($A174,市女,10,FALSE)="","",VLOOKUP($A174,市女,10,FALSE))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>
      <c r="A175" s="345"/>
      <c r="B175" s="336"/>
      <c r="C175" s="375"/>
      <c r="D175" s="24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>
      <c r="A176" s="345">
        <f t="shared" ref="A176" si="56">A174+1</f>
        <v>65</v>
      </c>
      <c r="B176" s="336" t="str">
        <f>IF(VLOOKUP($A176,市女,2,FALSE)="","",VLOOKUP($A176,市女,2,FALSE))</f>
        <v/>
      </c>
      <c r="C176" s="375"/>
      <c r="D176" s="25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IF(VLOOKUP($A176,市女,5,FALSE)="","",VLOOKUP($A176,市女,5,FALSE))</f>
        <v/>
      </c>
      <c r="H176" s="373" t="str">
        <f>IF(VLOOKUP($A176,市女,6,FALSE)="","",VLOOKUP($A176,市女,6,FALSE))</f>
        <v/>
      </c>
      <c r="I176" s="371" t="str">
        <f>IF(VLOOKUP($A176,市女,7,FALSE)="","",VLOOKUP($A176,市女,7,FALSE))</f>
        <v/>
      </c>
      <c r="J176" s="373" t="str">
        <f>IF(VLOOKUP($A176,市女,8,FALSE)="","",VLOOKUP($A176,市女,8,FALSE))</f>
        <v/>
      </c>
      <c r="K176" s="371" t="str">
        <f>IF(VLOOKUP($A176,市女,9,FALSE)="","",VLOOKUP($A176,市女,9,FALSE))</f>
        <v/>
      </c>
      <c r="L176" s="373" t="str">
        <f>IF(VLOOKUP($A176,市女,10,FALSE)="","",VLOOKUP($A176,市女,10,FALSE))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>
      <c r="A177" s="345"/>
      <c r="B177" s="336"/>
      <c r="C177" s="375"/>
      <c r="D177" s="24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>
      <c r="A178" s="345">
        <f t="shared" ref="A178" si="57">A176+1</f>
        <v>66</v>
      </c>
      <c r="B178" s="336" t="str">
        <f>IF(VLOOKUP($A178,市女,2,FALSE)="","",VLOOKUP($A178,市女,2,FALSE))</f>
        <v/>
      </c>
      <c r="C178" s="375"/>
      <c r="D178" s="25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IF(VLOOKUP($A178,市女,5,FALSE)="","",VLOOKUP($A178,市女,5,FALSE))</f>
        <v/>
      </c>
      <c r="H178" s="373" t="str">
        <f>IF(VLOOKUP($A178,市女,6,FALSE)="","",VLOOKUP($A178,市女,6,FALSE))</f>
        <v/>
      </c>
      <c r="I178" s="371" t="str">
        <f>IF(VLOOKUP($A178,市女,7,FALSE)="","",VLOOKUP($A178,市女,7,FALSE))</f>
        <v/>
      </c>
      <c r="J178" s="373" t="str">
        <f>IF(VLOOKUP($A178,市女,8,FALSE)="","",VLOOKUP($A178,市女,8,FALSE))</f>
        <v/>
      </c>
      <c r="K178" s="371" t="str">
        <f>IF(VLOOKUP($A178,市女,9,FALSE)="","",VLOOKUP($A178,市女,9,FALSE))</f>
        <v/>
      </c>
      <c r="L178" s="373" t="str">
        <f>IF(VLOOKUP($A178,市女,10,FALSE)="","",VLOOKUP($A178,市女,10,FALSE))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>
      <c r="A179" s="345"/>
      <c r="B179" s="336"/>
      <c r="C179" s="375"/>
      <c r="D179" s="24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>
      <c r="A180" s="345">
        <f t="shared" ref="A180" si="58">A178+1</f>
        <v>67</v>
      </c>
      <c r="B180" s="336" t="str">
        <f>IF(VLOOKUP($A180,市女,2,FALSE)="","",VLOOKUP($A180,市女,2,FALSE))</f>
        <v/>
      </c>
      <c r="C180" s="375"/>
      <c r="D180" s="25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IF(VLOOKUP($A180,市女,5,FALSE)="","",VLOOKUP($A180,市女,5,FALSE))</f>
        <v/>
      </c>
      <c r="H180" s="373" t="str">
        <f>IF(VLOOKUP($A180,市女,6,FALSE)="","",VLOOKUP($A180,市女,6,FALSE))</f>
        <v/>
      </c>
      <c r="I180" s="371" t="str">
        <f>IF(VLOOKUP($A180,市女,7,FALSE)="","",VLOOKUP($A180,市女,7,FALSE))</f>
        <v/>
      </c>
      <c r="J180" s="373" t="str">
        <f>IF(VLOOKUP($A180,市女,8,FALSE)="","",VLOOKUP($A180,市女,8,FALSE))</f>
        <v/>
      </c>
      <c r="K180" s="371" t="str">
        <f>IF(VLOOKUP($A180,市女,9,FALSE)="","",VLOOKUP($A180,市女,9,FALSE))</f>
        <v/>
      </c>
      <c r="L180" s="373" t="str">
        <f>IF(VLOOKUP($A180,市女,10,FALSE)="","",VLOOKUP($A180,市女,10,FALSE))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>
      <c r="A181" s="345"/>
      <c r="B181" s="336"/>
      <c r="C181" s="375"/>
      <c r="D181" s="24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>
      <c r="A182" s="345">
        <f t="shared" ref="A182" si="59">A180+1</f>
        <v>68</v>
      </c>
      <c r="B182" s="336" t="str">
        <f>IF(VLOOKUP($A182,市女,2,FALSE)="","",VLOOKUP($A182,市女,2,FALSE))</f>
        <v/>
      </c>
      <c r="C182" s="375"/>
      <c r="D182" s="25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IF(VLOOKUP($A182,市女,5,FALSE)="","",VLOOKUP($A182,市女,5,FALSE))</f>
        <v/>
      </c>
      <c r="H182" s="373" t="str">
        <f>IF(VLOOKUP($A182,市女,6,FALSE)="","",VLOOKUP($A182,市女,6,FALSE))</f>
        <v/>
      </c>
      <c r="I182" s="371" t="str">
        <f>IF(VLOOKUP($A182,市女,7,FALSE)="","",VLOOKUP($A182,市女,7,FALSE))</f>
        <v/>
      </c>
      <c r="J182" s="373" t="str">
        <f>IF(VLOOKUP($A182,市女,8,FALSE)="","",VLOOKUP($A182,市女,8,FALSE))</f>
        <v/>
      </c>
      <c r="K182" s="371" t="str">
        <f>IF(VLOOKUP($A182,市女,9,FALSE)="","",VLOOKUP($A182,市女,9,FALSE))</f>
        <v/>
      </c>
      <c r="L182" s="373" t="str">
        <f>IF(VLOOKUP($A182,市女,10,FALSE)="","",VLOOKUP($A182,市女,10,FALSE))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>
      <c r="A183" s="345"/>
      <c r="B183" s="336"/>
      <c r="C183" s="375"/>
      <c r="D183" s="24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>
      <c r="A184" s="345">
        <f t="shared" ref="A184" si="60">A182+1</f>
        <v>69</v>
      </c>
      <c r="B184" s="336" t="str">
        <f>IF(VLOOKUP($A184,市女,2,FALSE)="","",VLOOKUP($A184,市女,2,FALSE))</f>
        <v/>
      </c>
      <c r="C184" s="375"/>
      <c r="D184" s="25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IF(VLOOKUP($A184,市女,5,FALSE)="","",VLOOKUP($A184,市女,5,FALSE))</f>
        <v/>
      </c>
      <c r="H184" s="373" t="str">
        <f>IF(VLOOKUP($A184,市女,6,FALSE)="","",VLOOKUP($A184,市女,6,FALSE))</f>
        <v/>
      </c>
      <c r="I184" s="371" t="str">
        <f>IF(VLOOKUP($A184,市女,7,FALSE)="","",VLOOKUP($A184,市女,7,FALSE))</f>
        <v/>
      </c>
      <c r="J184" s="373" t="str">
        <f>IF(VLOOKUP($A184,市女,8,FALSE)="","",VLOOKUP($A184,市女,8,FALSE))</f>
        <v/>
      </c>
      <c r="K184" s="371" t="str">
        <f>IF(VLOOKUP($A184,市女,9,FALSE)="","",VLOOKUP($A184,市女,9,FALSE))</f>
        <v/>
      </c>
      <c r="L184" s="373" t="str">
        <f>IF(VLOOKUP($A184,市女,10,FALSE)="","",VLOOKUP($A184,市女,10,FALSE))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>
      <c r="A185" s="345"/>
      <c r="B185" s="336"/>
      <c r="C185" s="375"/>
      <c r="D185" s="24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>
      <c r="A186" s="345">
        <f t="shared" ref="A186" si="61">A184+1</f>
        <v>70</v>
      </c>
      <c r="B186" s="336" t="str">
        <f>IF(VLOOKUP($A186,市女,2,FALSE)="","",VLOOKUP($A186,市女,2,FALSE))</f>
        <v/>
      </c>
      <c r="C186" s="375"/>
      <c r="D186" s="25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IF(VLOOKUP($A186,市女,5,FALSE)="","",VLOOKUP($A186,市女,5,FALSE))</f>
        <v/>
      </c>
      <c r="H186" s="373" t="str">
        <f>IF(VLOOKUP($A186,市女,6,FALSE)="","",VLOOKUP($A186,市女,6,FALSE))</f>
        <v/>
      </c>
      <c r="I186" s="371" t="str">
        <f>IF(VLOOKUP($A186,市女,7,FALSE)="","",VLOOKUP($A186,市女,7,FALSE))</f>
        <v/>
      </c>
      <c r="J186" s="373" t="str">
        <f>IF(VLOOKUP($A186,市女,8,FALSE)="","",VLOOKUP($A186,市女,8,FALSE))</f>
        <v/>
      </c>
      <c r="K186" s="371" t="str">
        <f>IF(VLOOKUP($A186,市女,9,FALSE)="","",VLOOKUP($A186,市女,9,FALSE))</f>
        <v/>
      </c>
      <c r="L186" s="373" t="str">
        <f>IF(VLOOKUP($A186,市女,10,FALSE)="","",VLOOKUP($A186,市女,10,FALSE))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>
      <c r="A187" s="345"/>
      <c r="B187" s="336"/>
      <c r="C187" s="375"/>
      <c r="D187" s="24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>
      <c r="A188" s="345">
        <f t="shared" ref="A188" si="62">A186+1</f>
        <v>71</v>
      </c>
      <c r="B188" s="336" t="str">
        <f>IF(VLOOKUP($A188,市女,2,FALSE)="","",VLOOKUP($A188,市女,2,FALSE))</f>
        <v/>
      </c>
      <c r="C188" s="375"/>
      <c r="D188" s="25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IF(VLOOKUP($A188,市女,5,FALSE)="","",VLOOKUP($A188,市女,5,FALSE))</f>
        <v/>
      </c>
      <c r="H188" s="373" t="str">
        <f>IF(VLOOKUP($A188,市女,6,FALSE)="","",VLOOKUP($A188,市女,6,FALSE))</f>
        <v/>
      </c>
      <c r="I188" s="371" t="str">
        <f>IF(VLOOKUP($A188,市女,7,FALSE)="","",VLOOKUP($A188,市女,7,FALSE))</f>
        <v/>
      </c>
      <c r="J188" s="373" t="str">
        <f>IF(VLOOKUP($A188,市女,8,FALSE)="","",VLOOKUP($A188,市女,8,FALSE))</f>
        <v/>
      </c>
      <c r="K188" s="371" t="str">
        <f>IF(VLOOKUP($A188,市女,9,FALSE)="","",VLOOKUP($A188,市女,9,FALSE))</f>
        <v/>
      </c>
      <c r="L188" s="373" t="str">
        <f>IF(VLOOKUP($A188,市女,10,FALSE)="","",VLOOKUP($A188,市女,10,FALSE))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>
      <c r="A189" s="345"/>
      <c r="B189" s="336"/>
      <c r="C189" s="375"/>
      <c r="D189" s="24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>
      <c r="A190" s="345">
        <f t="shared" ref="A190" si="63">A188+1</f>
        <v>72</v>
      </c>
      <c r="B190" s="336" t="str">
        <f>IF(VLOOKUP($A190,市女,2,FALSE)="","",VLOOKUP($A190,市女,2,FALSE))</f>
        <v/>
      </c>
      <c r="C190" s="375"/>
      <c r="D190" s="25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IF(VLOOKUP($A190,市女,5,FALSE)="","",VLOOKUP($A190,市女,5,FALSE))</f>
        <v/>
      </c>
      <c r="H190" s="373" t="str">
        <f>IF(VLOOKUP($A190,市女,6,FALSE)="","",VLOOKUP($A190,市女,6,FALSE))</f>
        <v/>
      </c>
      <c r="I190" s="371" t="str">
        <f>IF(VLOOKUP($A190,市女,7,FALSE)="","",VLOOKUP($A190,市女,7,FALSE))</f>
        <v/>
      </c>
      <c r="J190" s="373" t="str">
        <f>IF(VLOOKUP($A190,市女,8,FALSE)="","",VLOOKUP($A190,市女,8,FALSE))</f>
        <v/>
      </c>
      <c r="K190" s="371" t="str">
        <f>IF(VLOOKUP($A190,市女,9,FALSE)="","",VLOOKUP($A190,市女,9,FALSE))</f>
        <v/>
      </c>
      <c r="L190" s="373" t="str">
        <f>IF(VLOOKUP($A190,市女,10,FALSE)="","",VLOOKUP($A190,市女,10,FALSE))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>
      <c r="A191" s="345"/>
      <c r="B191" s="336"/>
      <c r="C191" s="375"/>
      <c r="D191" s="24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>
      <c r="A192" s="345">
        <f t="shared" ref="A192" si="64">A190+1</f>
        <v>73</v>
      </c>
      <c r="B192" s="336" t="str">
        <f>IF(VLOOKUP($A192,市女,2,FALSE)="","",VLOOKUP($A192,市女,2,FALSE))</f>
        <v/>
      </c>
      <c r="C192" s="375"/>
      <c r="D192" s="25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IF(VLOOKUP($A192,市女,5,FALSE)="","",VLOOKUP($A192,市女,5,FALSE))</f>
        <v/>
      </c>
      <c r="H192" s="373" t="str">
        <f>IF(VLOOKUP($A192,市女,6,FALSE)="","",VLOOKUP($A192,市女,6,FALSE))</f>
        <v/>
      </c>
      <c r="I192" s="371" t="str">
        <f>IF(VLOOKUP($A192,市女,7,FALSE)="","",VLOOKUP($A192,市女,7,FALSE))</f>
        <v/>
      </c>
      <c r="J192" s="373" t="str">
        <f>IF(VLOOKUP($A192,市女,8,FALSE)="","",VLOOKUP($A192,市女,8,FALSE))</f>
        <v/>
      </c>
      <c r="K192" s="371" t="str">
        <f>IF(VLOOKUP($A192,市女,9,FALSE)="","",VLOOKUP($A192,市女,9,FALSE))</f>
        <v/>
      </c>
      <c r="L192" s="373" t="str">
        <f>IF(VLOOKUP($A192,市女,10,FALSE)="","",VLOOKUP($A192,市女,10,FALSE))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>
      <c r="A193" s="345"/>
      <c r="B193" s="336"/>
      <c r="C193" s="375"/>
      <c r="D193" s="24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>
      <c r="A194" s="345">
        <f t="shared" ref="A194" si="65">A192+1</f>
        <v>74</v>
      </c>
      <c r="B194" s="336" t="str">
        <f>IF(VLOOKUP($A194,市女,2,FALSE)="","",VLOOKUP($A194,市女,2,FALSE))</f>
        <v/>
      </c>
      <c r="C194" s="375"/>
      <c r="D194" s="25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IF(VLOOKUP($A194,市女,5,FALSE)="","",VLOOKUP($A194,市女,5,FALSE))</f>
        <v/>
      </c>
      <c r="H194" s="373" t="str">
        <f>IF(VLOOKUP($A194,市女,6,FALSE)="","",VLOOKUP($A194,市女,6,FALSE))</f>
        <v/>
      </c>
      <c r="I194" s="371" t="str">
        <f>IF(VLOOKUP($A194,市女,7,FALSE)="","",VLOOKUP($A194,市女,7,FALSE))</f>
        <v/>
      </c>
      <c r="J194" s="373" t="str">
        <f>IF(VLOOKUP($A194,市女,8,FALSE)="","",VLOOKUP($A194,市女,8,FALSE))</f>
        <v/>
      </c>
      <c r="K194" s="371" t="str">
        <f>IF(VLOOKUP($A194,市女,9,FALSE)="","",VLOOKUP($A194,市女,9,FALSE))</f>
        <v/>
      </c>
      <c r="L194" s="373" t="str">
        <f>IF(VLOOKUP($A194,市女,10,FALSE)="","",VLOOKUP($A194,市女,10,FALSE))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>
      <c r="A195" s="345"/>
      <c r="B195" s="336"/>
      <c r="C195" s="375"/>
      <c r="D195" s="24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>
      <c r="A196" s="345">
        <f t="shared" ref="A196" si="66">A194+1</f>
        <v>75</v>
      </c>
      <c r="B196" s="336" t="str">
        <f>IF(VLOOKUP($A196,市女,2,FALSE)="","",VLOOKUP($A196,市女,2,FALSE))</f>
        <v/>
      </c>
      <c r="C196" s="375"/>
      <c r="D196" s="25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IF(VLOOKUP($A196,市女,5,FALSE)="","",VLOOKUP($A196,市女,5,FALSE))</f>
        <v/>
      </c>
      <c r="H196" s="373" t="str">
        <f>IF(VLOOKUP($A196,市女,6,FALSE)="","",VLOOKUP($A196,市女,6,FALSE))</f>
        <v/>
      </c>
      <c r="I196" s="371" t="str">
        <f>IF(VLOOKUP($A196,市女,7,FALSE)="","",VLOOKUP($A196,市女,7,FALSE))</f>
        <v/>
      </c>
      <c r="J196" s="373" t="str">
        <f>IF(VLOOKUP($A196,市女,8,FALSE)="","",VLOOKUP($A196,市女,8,FALSE))</f>
        <v/>
      </c>
      <c r="K196" s="371" t="str">
        <f>IF(VLOOKUP($A196,市女,9,FALSE)="","",VLOOKUP($A196,市女,9,FALSE))</f>
        <v/>
      </c>
      <c r="L196" s="373" t="str">
        <f>IF(VLOOKUP($A196,市女,10,FALSE)="","",VLOOKUP($A196,市女,10,FALSE))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>
      <c r="A197" s="345"/>
      <c r="B197" s="336"/>
      <c r="C197" s="375"/>
      <c r="D197" s="24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>
      <c r="A198" s="345">
        <f t="shared" ref="A198" si="67">A196+1</f>
        <v>76</v>
      </c>
      <c r="B198" s="336" t="str">
        <f>IF(VLOOKUP($A198,市女,2,FALSE)="","",VLOOKUP($A198,市女,2,FALSE))</f>
        <v/>
      </c>
      <c r="C198" s="375"/>
      <c r="D198" s="25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IF(VLOOKUP($A198,市女,5,FALSE)="","",VLOOKUP($A198,市女,5,FALSE))</f>
        <v/>
      </c>
      <c r="H198" s="373" t="str">
        <f>IF(VLOOKUP($A198,市女,6,FALSE)="","",VLOOKUP($A198,市女,6,FALSE))</f>
        <v/>
      </c>
      <c r="I198" s="371" t="str">
        <f>IF(VLOOKUP($A198,市女,7,FALSE)="","",VLOOKUP($A198,市女,7,FALSE))</f>
        <v/>
      </c>
      <c r="J198" s="373" t="str">
        <f>IF(VLOOKUP($A198,市女,8,FALSE)="","",VLOOKUP($A198,市女,8,FALSE))</f>
        <v/>
      </c>
      <c r="K198" s="371" t="str">
        <f>IF(VLOOKUP($A198,市女,9,FALSE)="","",VLOOKUP($A198,市女,9,FALSE))</f>
        <v/>
      </c>
      <c r="L198" s="373" t="str">
        <f>IF(VLOOKUP($A198,市女,10,FALSE)="","",VLOOKUP($A198,市女,10,FALSE))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>
      <c r="A199" s="345"/>
      <c r="B199" s="336"/>
      <c r="C199" s="375"/>
      <c r="D199" s="24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>
      <c r="A200" s="345">
        <f t="shared" ref="A200" si="68">A198+1</f>
        <v>77</v>
      </c>
      <c r="B200" s="336" t="str">
        <f>IF(VLOOKUP($A200,市女,2,FALSE)="","",VLOOKUP($A200,市女,2,FALSE))</f>
        <v/>
      </c>
      <c r="C200" s="375"/>
      <c r="D200" s="25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IF(VLOOKUP($A200,市女,5,FALSE)="","",VLOOKUP($A200,市女,5,FALSE))</f>
        <v/>
      </c>
      <c r="H200" s="373" t="str">
        <f>IF(VLOOKUP($A200,市女,6,FALSE)="","",VLOOKUP($A200,市女,6,FALSE))</f>
        <v/>
      </c>
      <c r="I200" s="371" t="str">
        <f>IF(VLOOKUP($A200,市女,7,FALSE)="","",VLOOKUP($A200,市女,7,FALSE))</f>
        <v/>
      </c>
      <c r="J200" s="373" t="str">
        <f>IF(VLOOKUP($A200,市女,8,FALSE)="","",VLOOKUP($A200,市女,8,FALSE))</f>
        <v/>
      </c>
      <c r="K200" s="371" t="str">
        <f>IF(VLOOKUP($A200,市女,9,FALSE)="","",VLOOKUP($A200,市女,9,FALSE))</f>
        <v/>
      </c>
      <c r="L200" s="373" t="str">
        <f>IF(VLOOKUP($A200,市女,10,FALSE)="","",VLOOKUP($A200,市女,10,FALSE))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>
      <c r="A201" s="345"/>
      <c r="B201" s="336"/>
      <c r="C201" s="375"/>
      <c r="D201" s="24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>
      <c r="A202" s="345">
        <f t="shared" ref="A202" si="69">A200+1</f>
        <v>78</v>
      </c>
      <c r="B202" s="336" t="str">
        <f>IF(VLOOKUP($A202,市女,2,FALSE)="","",VLOOKUP($A202,市女,2,FALSE))</f>
        <v/>
      </c>
      <c r="C202" s="375"/>
      <c r="D202" s="25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IF(VLOOKUP($A202,市女,5,FALSE)="","",VLOOKUP($A202,市女,5,FALSE))</f>
        <v/>
      </c>
      <c r="H202" s="373" t="str">
        <f>IF(VLOOKUP($A202,市女,6,FALSE)="","",VLOOKUP($A202,市女,6,FALSE))</f>
        <v/>
      </c>
      <c r="I202" s="371" t="str">
        <f>IF(VLOOKUP($A202,市女,7,FALSE)="","",VLOOKUP($A202,市女,7,FALSE))</f>
        <v/>
      </c>
      <c r="J202" s="373" t="str">
        <f>IF(VLOOKUP($A202,市女,8,FALSE)="","",VLOOKUP($A202,市女,8,FALSE))</f>
        <v/>
      </c>
      <c r="K202" s="371" t="str">
        <f>IF(VLOOKUP($A202,市女,9,FALSE)="","",VLOOKUP($A202,市女,9,FALSE))</f>
        <v/>
      </c>
      <c r="L202" s="373" t="str">
        <f>IF(VLOOKUP($A202,市女,10,FALSE)="","",VLOOKUP($A202,市女,10,FALSE))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>
      <c r="A203" s="345"/>
      <c r="B203" s="336"/>
      <c r="C203" s="375"/>
      <c r="D203" s="24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>
      <c r="A204" s="345">
        <f t="shared" ref="A204" si="70">A202+1</f>
        <v>79</v>
      </c>
      <c r="B204" s="336" t="str">
        <f>IF(VLOOKUP($A204,市女,2,FALSE)="","",VLOOKUP($A204,市女,2,FALSE))</f>
        <v/>
      </c>
      <c r="C204" s="375"/>
      <c r="D204" s="25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IF(VLOOKUP($A204,市女,5,FALSE)="","",VLOOKUP($A204,市女,5,FALSE))</f>
        <v/>
      </c>
      <c r="H204" s="373" t="str">
        <f>IF(VLOOKUP($A204,市女,6,FALSE)="","",VLOOKUP($A204,市女,6,FALSE))</f>
        <v/>
      </c>
      <c r="I204" s="371" t="str">
        <f>IF(VLOOKUP($A204,市女,7,FALSE)="","",VLOOKUP($A204,市女,7,FALSE))</f>
        <v/>
      </c>
      <c r="J204" s="373" t="str">
        <f>IF(VLOOKUP($A204,市女,8,FALSE)="","",VLOOKUP($A204,市女,8,FALSE))</f>
        <v/>
      </c>
      <c r="K204" s="371" t="str">
        <f>IF(VLOOKUP($A204,市女,9,FALSE)="","",VLOOKUP($A204,市女,9,FALSE))</f>
        <v/>
      </c>
      <c r="L204" s="373" t="str">
        <f>IF(VLOOKUP($A204,市女,10,FALSE)="","",VLOOKUP($A204,市女,10,FALSE))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>
      <c r="A205" s="345"/>
      <c r="B205" s="336"/>
      <c r="C205" s="375"/>
      <c r="D205" s="24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>
      <c r="A206" s="345">
        <f t="shared" ref="A206" si="71">A204+1</f>
        <v>80</v>
      </c>
      <c r="B206" s="324" t="str">
        <f>IF(VLOOKUP($A206,市女,2,FALSE)="","",VLOOKUP($A206,市女,2,FALSE))</f>
        <v/>
      </c>
      <c r="C206" s="378"/>
      <c r="D206" s="25" t="str">
        <f>IF($B206="","",IF(VLOOKUP($B206,名簿,3,FALSE)="","",VLOOKUP($B206,名簿,3,FALSE)))</f>
        <v/>
      </c>
      <c r="E206" s="378" t="str">
        <f>IF($B206="","",IF(VLOOKUP($B206,名簿,4,FALSE)="","",VLOOKUP($B206,名簿,4,FALSE)))</f>
        <v/>
      </c>
      <c r="F206" s="378" t="str">
        <f>IF($B206="","",IF(VLOOKUP($B206,名簿,5,FALSE)="","",VLOOKUP($B206,名簿,5,FALSE)))</f>
        <v/>
      </c>
      <c r="G206" s="380" t="str">
        <f>IF(VLOOKUP($A206,市女,5,FALSE)="","",VLOOKUP($A206,市女,5,FALSE))</f>
        <v/>
      </c>
      <c r="H206" s="373" t="str">
        <f>IF(VLOOKUP($A206,市女,6,FALSE)="","",VLOOKUP($A206,市女,6,FALSE))</f>
        <v/>
      </c>
      <c r="I206" s="380" t="str">
        <f>IF(VLOOKUP($A206,市女,7,FALSE)="","",VLOOKUP($A206,市女,7,FALSE))</f>
        <v/>
      </c>
      <c r="J206" s="373" t="str">
        <f>IF(VLOOKUP($A206,市女,8,FALSE)="","",VLOOKUP($A206,市女,8,FALSE))</f>
        <v/>
      </c>
      <c r="K206" s="380" t="str">
        <f>IF(VLOOKUP($A206,市女,9,FALSE)="","",VLOOKUP($A206,市女,9,FALSE))</f>
        <v/>
      </c>
      <c r="L206" s="373" t="str">
        <f>IF(VLOOKUP($A206,市女,10,FALSE)="","",VLOOKUP($A206,市女,10,FALSE))</f>
        <v/>
      </c>
      <c r="M206" s="378" t="str">
        <f>IF($B206="","",IF(VLOOKUP($B206,名簿,7,FALSE)="","",VLOOKUP($B206,名簿,7,FALSE)))</f>
        <v/>
      </c>
      <c r="N206" s="382" t="str">
        <f>IF($B206="","",IF(VLOOKUP($B206,名簿,8,FALSE)="","",VLOOKUP($B206,名簿,8,FALSE)))</f>
        <v/>
      </c>
    </row>
    <row r="207" spans="1:14" ht="21.75" customHeight="1" thickBot="1">
      <c r="A207" s="363"/>
      <c r="B207" s="325"/>
      <c r="C207" s="379"/>
      <c r="D207" s="26" t="str">
        <f>IF($B206="","",VLOOKUP($B206,名簿,2,FALSE))</f>
        <v/>
      </c>
      <c r="E207" s="379"/>
      <c r="F207" s="379"/>
      <c r="G207" s="381"/>
      <c r="H207" s="384"/>
      <c r="I207" s="381"/>
      <c r="J207" s="384"/>
      <c r="K207" s="381"/>
      <c r="L207" s="384"/>
      <c r="M207" s="379"/>
      <c r="N207" s="383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28" t="s">
        <v>10</v>
      </c>
      <c r="E209" s="329"/>
      <c r="F209" s="330"/>
      <c r="G209" s="341" t="s">
        <v>11</v>
      </c>
      <c r="H209" s="337" t="str">
        <f>IF(SUM(市選入力!$F$4,市選入力!$Q$4)=0,"",SUM(市選入力!$F$4,市選入力!$Q$4))</f>
        <v/>
      </c>
      <c r="I209" s="339" t="str">
        <f>IF(H209="","",H209*名簿!$L$7)</f>
        <v/>
      </c>
      <c r="J209" s="341" t="s">
        <v>14</v>
      </c>
      <c r="K209" s="337" t="str">
        <f>IF(SUM(市選入力!$G$4,市選入力!$R$4)=0,"",SUM(市選入力!$G$4,市選入力!$R$4))</f>
        <v/>
      </c>
      <c r="L209" s="339" t="str">
        <f>IF(K209="","",K209*名簿!$L$8)</f>
        <v/>
      </c>
      <c r="M209" s="341" t="s">
        <v>12</v>
      </c>
      <c r="N209" s="334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31"/>
      <c r="E210" s="332"/>
      <c r="F210" s="333"/>
      <c r="G210" s="342"/>
      <c r="H210" s="338"/>
      <c r="I210" s="340"/>
      <c r="J210" s="342"/>
      <c r="K210" s="338"/>
      <c r="L210" s="340"/>
      <c r="M210" s="342"/>
      <c r="N210" s="335"/>
    </row>
    <row r="211" spans="1:14" ht="18" customHeight="1">
      <c r="M211" s="329" t="s">
        <v>13</v>
      </c>
      <c r="N211" s="329"/>
    </row>
    <row r="212" spans="1:14" ht="13.5" customHeight="1">
      <c r="A212" s="322" t="s">
        <v>0</v>
      </c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</row>
  </sheetData>
  <sheetProtection password="8F39" sheet="1" objects="1" scenarios="1" selectLockedCells="1" selectUn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29</vt:i4>
      </vt:variant>
    </vt:vector>
  </HeadingPairs>
  <TitlesOfParts>
    <vt:vector size="50" baseType="lpstr">
      <vt:lpstr>データ市選</vt:lpstr>
      <vt:lpstr>データ記①</vt:lpstr>
      <vt:lpstr>データ記②</vt:lpstr>
      <vt:lpstr>データ記③</vt:lpstr>
      <vt:lpstr>注意事項</vt:lpstr>
      <vt:lpstr>名簿</vt:lpstr>
      <vt:lpstr>市選入力</vt:lpstr>
      <vt:lpstr>市選一覧（男）</vt:lpstr>
      <vt:lpstr>市選一覧（女）</vt:lpstr>
      <vt:lpstr>記①入力</vt:lpstr>
      <vt:lpstr>記①一覧（男）</vt:lpstr>
      <vt:lpstr>記①一覧（女）</vt:lpstr>
      <vt:lpstr>記②入力</vt:lpstr>
      <vt:lpstr>記②一覧（男）</vt:lpstr>
      <vt:lpstr>記②一覧（女）</vt:lpstr>
      <vt:lpstr>記③入力</vt:lpstr>
      <vt:lpstr>記③一覧（男）</vt:lpstr>
      <vt:lpstr>記③一覧（女)</vt:lpstr>
      <vt:lpstr>一覧表原本</vt:lpstr>
      <vt:lpstr>個票 (原本）</vt:lpstr>
      <vt:lpstr>リレー個票 (原本）</vt:lpstr>
      <vt:lpstr>'記①一覧（女）'!Print_Area</vt:lpstr>
      <vt:lpstr>'記①一覧（男）'!Print_Area</vt:lpstr>
      <vt:lpstr>記①入力!Print_Area</vt:lpstr>
      <vt:lpstr>'記②一覧（女）'!Print_Area</vt:lpstr>
      <vt:lpstr>'記②一覧（男）'!Print_Area</vt:lpstr>
      <vt:lpstr>記②入力!Print_Area</vt:lpstr>
      <vt:lpstr>'記③一覧（女)'!Print_Area</vt:lpstr>
      <vt:lpstr>'記③一覧（男）'!Print_Area</vt:lpstr>
      <vt:lpstr>記③入力!Print_Area</vt:lpstr>
      <vt:lpstr>'個票 (原本）'!Print_Area</vt:lpstr>
      <vt:lpstr>'市選一覧（女）'!Print_Area</vt:lpstr>
      <vt:lpstr>'市選一覧（男）'!Print_Area</vt:lpstr>
      <vt:lpstr>市選入力!Print_Area</vt:lpstr>
      <vt:lpstr>注意事項!Print_Area</vt:lpstr>
      <vt:lpstr>名簿!Print_Area</vt:lpstr>
      <vt:lpstr>記①入力!Print_Titles</vt:lpstr>
      <vt:lpstr>記②入力!Print_Titles</vt:lpstr>
      <vt:lpstr>記③入力!Print_Titles</vt:lpstr>
      <vt:lpstr>市選入力!Print_Titles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2019-06-08T05:12:04Z</dcterms:modified>
</cp:coreProperties>
</file>